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記入見本（通常）" sheetId="1" r:id="rId1"/>
    <sheet name="記入見本 (開口が1方位のみの場合)" sheetId="2" r:id="rId2"/>
    <sheet name="白紙" sheetId="3" r:id="rId3"/>
  </sheets>
  <definedNames>
    <definedName name="_xlnm.Print_Area" localSheetId="1">'記入見本 (開口が1方位のみの場合)'!$A$1:$N$66</definedName>
    <definedName name="_xlnm.Print_Area" localSheetId="0">'記入見本（通常）'!$A$1:$N$66</definedName>
    <definedName name="_xlnm.Print_Area" localSheetId="2">'白紙'!$A$1:$N$66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K10" authorId="0">
      <text>
        <r>
          <rPr>
            <b/>
            <sz val="9"/>
            <rFont val="ＭＳ Ｐゴシック"/>
            <family val="3"/>
          </rPr>
          <t>HP Customer:</t>
        </r>
        <r>
          <rPr>
            <sz val="9"/>
            <rFont val="ＭＳ Ｐゴシック"/>
            <family val="3"/>
          </rPr>
          <t xml:space="preserve">
設計者適切な数値を決定願います。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K10" authorId="0">
      <text>
        <r>
          <rPr>
            <b/>
            <sz val="9"/>
            <rFont val="ＭＳ Ｐゴシック"/>
            <family val="3"/>
          </rPr>
          <t>HP Customer:</t>
        </r>
        <r>
          <rPr>
            <sz val="9"/>
            <rFont val="ＭＳ Ｐゴシック"/>
            <family val="3"/>
          </rPr>
          <t xml:space="preserve">
設計者適切な数値を決定願います。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K10" authorId="0">
      <text>
        <r>
          <rPr>
            <b/>
            <sz val="9"/>
            <rFont val="ＭＳ Ｐゴシック"/>
            <family val="3"/>
          </rPr>
          <t>HP Customer:</t>
        </r>
        <r>
          <rPr>
            <sz val="9"/>
            <rFont val="ＭＳ Ｐゴシック"/>
            <family val="3"/>
          </rPr>
          <t xml:space="preserve">
設計者適切な数値を決定願います。
</t>
        </r>
      </text>
    </comment>
  </commentList>
</comments>
</file>

<file path=xl/sharedStrings.xml><?xml version="1.0" encoding="utf-8"?>
<sst xmlns="http://schemas.openxmlformats.org/spreadsheetml/2006/main" count="239" uniqueCount="55">
  <si>
    <t>住戸タイプ</t>
  </si>
  <si>
    <t>住戸番号</t>
  </si>
  <si>
    <t>室名</t>
  </si>
  <si>
    <t>面積(m2)</t>
  </si>
  <si>
    <t>LD</t>
  </si>
  <si>
    <t>台所</t>
  </si>
  <si>
    <t>和室</t>
  </si>
  <si>
    <t>洋室1</t>
  </si>
  <si>
    <t>洋室2</t>
  </si>
  <si>
    <t>洋室3</t>
  </si>
  <si>
    <t>居室面積</t>
  </si>
  <si>
    <t>居室合計</t>
  </si>
  <si>
    <t>7-1.単純開口率の算定</t>
  </si>
  <si>
    <t>開口面積の合計(m2)</t>
  </si>
  <si>
    <t>単純開口率計算値(％)</t>
  </si>
  <si>
    <t>単純開口率及び方位別開口比の計算書</t>
  </si>
  <si>
    <t>7-2.方位別開口比の算定</t>
  </si>
  <si>
    <t>低減値(％)</t>
  </si>
  <si>
    <t>方位</t>
  </si>
  <si>
    <t>室名</t>
  </si>
  <si>
    <t>建具記号</t>
  </si>
  <si>
    <t>W(m)</t>
  </si>
  <si>
    <t>H(m)</t>
  </si>
  <si>
    <t>数量</t>
  </si>
  <si>
    <r>
      <t>開口面積(m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</si>
  <si>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居室面積の合計(m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</si>
  <si>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方位別開口比(％)　　　(表示値)</t>
  </si>
  <si>
    <t>方位別開口比(％)　　　(計算値)</t>
  </si>
  <si>
    <t>東面</t>
  </si>
  <si>
    <t>北面</t>
  </si>
  <si>
    <t>南面</t>
  </si>
  <si>
    <t>西面</t>
  </si>
  <si>
    <r>
      <t>方位別開口面積合計(m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</si>
  <si>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 xml:space="preserve"> </t>
  </si>
  <si>
    <t>単純開口率表示値(％)</t>
  </si>
  <si>
    <t>設計時</t>
  </si>
  <si>
    <t>建設時</t>
  </si>
  <si>
    <t>A</t>
  </si>
  <si>
    <t>LD</t>
  </si>
  <si>
    <t>洋室３</t>
  </si>
  <si>
    <t>AW-A3</t>
  </si>
  <si>
    <t>洋室１</t>
  </si>
  <si>
    <t>AW-A5</t>
  </si>
  <si>
    <t>洋室１</t>
  </si>
  <si>
    <t>AW-A6</t>
  </si>
  <si>
    <t>LD</t>
  </si>
  <si>
    <t>AW-A1</t>
  </si>
  <si>
    <t>AW-A2</t>
  </si>
  <si>
    <t>洋室２</t>
  </si>
  <si>
    <t>AW-A4</t>
  </si>
  <si>
    <t>台所</t>
  </si>
  <si>
    <t>AD-A1</t>
  </si>
  <si>
    <t xml:space="preserve"> </t>
  </si>
  <si>
    <t>判定</t>
  </si>
  <si>
    <t>201～1501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</si>
</sst>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0_ "/>
    <numFmt numFmtId="180" formatCode="0.00_ "/>
    <numFmt numFmtId="181" formatCode="0.000%"/>
    <numFmt numFmtId="182" formatCode="0.0000%"/>
    <numFmt numFmtId="183" formatCode="0.000_ ;[Red]\-0.000\ "/>
    <numFmt numFmtId="184" formatCode="0.00_ ;[Red]\-0.0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78" fontId="3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8" fontId="3" fillId="34" borderId="10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 applyProtection="1">
      <alignment vertical="center"/>
      <protection locked="0"/>
    </xf>
    <xf numFmtId="9" fontId="3" fillId="34" borderId="10" xfId="0" applyNumberFormat="1" applyFont="1" applyFill="1" applyBorder="1" applyAlignment="1">
      <alignment horizontal="center" vertical="center"/>
    </xf>
    <xf numFmtId="9" fontId="3" fillId="34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9" fontId="3" fillId="34" borderId="14" xfId="0" applyNumberFormat="1" applyFont="1" applyFill="1" applyBorder="1" applyAlignment="1" applyProtection="1">
      <alignment horizontal="center" vertical="center"/>
      <protection/>
    </xf>
    <xf numFmtId="9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8" fontId="3" fillId="34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9" fontId="3" fillId="34" borderId="11" xfId="0" applyNumberFormat="1" applyFont="1" applyFill="1" applyBorder="1" applyAlignment="1" applyProtection="1">
      <alignment vertical="center"/>
      <protection/>
    </xf>
    <xf numFmtId="178" fontId="3" fillId="33" borderId="12" xfId="0" applyNumberFormat="1" applyFont="1" applyFill="1" applyBorder="1" applyAlignment="1" applyProtection="1">
      <alignment vertical="center"/>
      <protection/>
    </xf>
    <xf numFmtId="178" fontId="3" fillId="33" borderId="13" xfId="0" applyNumberFormat="1" applyFont="1" applyFill="1" applyBorder="1" applyAlignment="1" applyProtection="1">
      <alignment vertical="center"/>
      <protection/>
    </xf>
    <xf numFmtId="178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 applyProtection="1">
      <alignment horizontal="center"/>
      <protection locked="0"/>
    </xf>
    <xf numFmtId="180" fontId="3" fillId="0" borderId="10" xfId="0" applyNumberFormat="1" applyFont="1" applyBorder="1" applyAlignment="1" applyProtection="1">
      <alignment horizontal="center"/>
      <protection locked="0"/>
    </xf>
    <xf numFmtId="180" fontId="3" fillId="0" borderId="14" xfId="0" applyNumberFormat="1" applyFont="1" applyBorder="1" applyAlignment="1" applyProtection="1">
      <alignment horizont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80" fontId="3" fillId="33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78" fontId="48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16" xfId="0" applyNumberFormat="1" applyFont="1" applyFill="1" applyBorder="1" applyAlignment="1" applyProtection="1">
      <alignment horizontal="center"/>
      <protection/>
    </xf>
    <xf numFmtId="9" fontId="3" fillId="0" borderId="17" xfId="0" applyNumberFormat="1" applyFont="1" applyFill="1" applyBorder="1" applyAlignment="1" applyProtection="1">
      <alignment horizontal="center"/>
      <protection/>
    </xf>
    <xf numFmtId="9" fontId="3" fillId="0" borderId="18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9" fontId="3" fillId="0" borderId="12" xfId="0" applyNumberFormat="1" applyFont="1" applyFill="1" applyBorder="1" applyAlignment="1" applyProtection="1">
      <alignment horizontal="center"/>
      <protection locked="0"/>
    </xf>
    <xf numFmtId="9" fontId="3" fillId="0" borderId="13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33</xdr:row>
      <xdr:rowOff>76200</xdr:rowOff>
    </xdr:from>
    <xdr:to>
      <xdr:col>12</xdr:col>
      <xdr:colOff>333375</xdr:colOff>
      <xdr:row>36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5762625" y="7562850"/>
          <a:ext cx="2466975" cy="54292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建設時には低減率＝０となりますので、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しないで下さい。</a:t>
          </a:r>
        </a:p>
      </xdr:txBody>
    </xdr:sp>
    <xdr:clientData/>
  </xdr:twoCellAnchor>
  <xdr:twoCellAnchor>
    <xdr:from>
      <xdr:col>10</xdr:col>
      <xdr:colOff>476250</xdr:colOff>
      <xdr:row>36</xdr:row>
      <xdr:rowOff>9525</xdr:rowOff>
    </xdr:from>
    <xdr:to>
      <xdr:col>11</xdr:col>
      <xdr:colOff>342900</xdr:colOff>
      <xdr:row>46</xdr:row>
      <xdr:rowOff>104775</xdr:rowOff>
    </xdr:to>
    <xdr:sp>
      <xdr:nvSpPr>
        <xdr:cNvPr id="2" name="直線矢印コネクタ 7"/>
        <xdr:cNvSpPr>
          <a:spLocks/>
        </xdr:cNvSpPr>
      </xdr:nvSpPr>
      <xdr:spPr>
        <a:xfrm rot="16200000" flipH="1">
          <a:off x="7000875" y="8105775"/>
          <a:ext cx="552450" cy="2914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152400</xdr:rowOff>
    </xdr:from>
    <xdr:to>
      <xdr:col>8</xdr:col>
      <xdr:colOff>171450</xdr:colOff>
      <xdr:row>5</xdr:row>
      <xdr:rowOff>66675</xdr:rowOff>
    </xdr:to>
    <xdr:sp>
      <xdr:nvSpPr>
        <xdr:cNvPr id="3" name="角丸四角形 6"/>
        <xdr:cNvSpPr>
          <a:spLocks/>
        </xdr:cNvSpPr>
      </xdr:nvSpPr>
      <xdr:spPr>
        <a:xfrm>
          <a:off x="1104900" y="495300"/>
          <a:ext cx="4219575" cy="80962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開口が複数方向にある場合の例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上半分のみを記入下さい。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・建設時には、設計時のデータに下半分を追記して下さい。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95250</xdr:colOff>
      <xdr:row>33</xdr:row>
      <xdr:rowOff>104775</xdr:rowOff>
    </xdr:from>
    <xdr:to>
      <xdr:col>8</xdr:col>
      <xdr:colOff>28575</xdr:colOff>
      <xdr:row>35</xdr:row>
      <xdr:rowOff>95250</xdr:rowOff>
    </xdr:to>
    <xdr:sp>
      <xdr:nvSpPr>
        <xdr:cNvPr id="4" name="角丸四角形 8"/>
        <xdr:cNvSpPr>
          <a:spLocks/>
        </xdr:cNvSpPr>
      </xdr:nvSpPr>
      <xdr:spPr>
        <a:xfrm>
          <a:off x="1133475" y="7591425"/>
          <a:ext cx="4048125" cy="37147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（竣工時）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記入下さい。</a:t>
          </a:r>
        </a:p>
      </xdr:txBody>
    </xdr:sp>
    <xdr:clientData/>
  </xdr:twoCellAnchor>
  <xdr:twoCellAnchor>
    <xdr:from>
      <xdr:col>7</xdr:col>
      <xdr:colOff>666750</xdr:colOff>
      <xdr:row>7</xdr:row>
      <xdr:rowOff>38100</xdr:rowOff>
    </xdr:from>
    <xdr:to>
      <xdr:col>11</xdr:col>
      <xdr:colOff>390525</xdr:colOff>
      <xdr:row>8</xdr:row>
      <xdr:rowOff>190500</xdr:rowOff>
    </xdr:to>
    <xdr:sp>
      <xdr:nvSpPr>
        <xdr:cNvPr id="5" name="角丸四角形吹き出し 10"/>
        <xdr:cNvSpPr>
          <a:spLocks/>
        </xdr:cNvSpPr>
      </xdr:nvSpPr>
      <xdr:spPr>
        <a:xfrm>
          <a:off x="5133975" y="1657350"/>
          <a:ext cx="2466975" cy="342900"/>
        </a:xfrm>
        <a:prstGeom prst="wedgeRoundRectCallout">
          <a:avLst>
            <a:gd name="adj1" fmla="val -54458"/>
            <a:gd name="adj2" fmla="val -87615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納戸等の非居室は含めないで下さい。</a:t>
          </a:r>
        </a:p>
      </xdr:txBody>
    </xdr:sp>
    <xdr:clientData/>
  </xdr:twoCellAnchor>
  <xdr:twoCellAnchor>
    <xdr:from>
      <xdr:col>5</xdr:col>
      <xdr:colOff>200025</xdr:colOff>
      <xdr:row>38</xdr:row>
      <xdr:rowOff>57150</xdr:rowOff>
    </xdr:from>
    <xdr:to>
      <xdr:col>10</xdr:col>
      <xdr:colOff>180975</xdr:colOff>
      <xdr:row>40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3295650" y="8534400"/>
          <a:ext cx="3409950" cy="333375"/>
        </a:xfrm>
        <a:prstGeom prst="wedgeRoundRectCallout">
          <a:avLst>
            <a:gd name="adj1" fmla="val 638"/>
            <a:gd name="adj2" fmla="val -91560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納戸等の非居室は含めないで下さい。</a:t>
          </a:r>
        </a:p>
      </xdr:txBody>
    </xdr:sp>
    <xdr:clientData/>
  </xdr:twoCellAnchor>
  <xdr:twoCellAnchor>
    <xdr:from>
      <xdr:col>8</xdr:col>
      <xdr:colOff>314325</xdr:colOff>
      <xdr:row>3</xdr:row>
      <xdr:rowOff>47625</xdr:rowOff>
    </xdr:from>
    <xdr:to>
      <xdr:col>13</xdr:col>
      <xdr:colOff>638175</xdr:colOff>
      <xdr:row>4</xdr:row>
      <xdr:rowOff>57150</xdr:rowOff>
    </xdr:to>
    <xdr:sp>
      <xdr:nvSpPr>
        <xdr:cNvPr id="7" name="角丸四角形吹き出し 9"/>
        <xdr:cNvSpPr>
          <a:spLocks/>
        </xdr:cNvSpPr>
      </xdr:nvSpPr>
      <xdr:spPr>
        <a:xfrm>
          <a:off x="5467350" y="723900"/>
          <a:ext cx="3752850" cy="342900"/>
        </a:xfrm>
        <a:prstGeom prst="wedgeRoundRectCallout">
          <a:avLst>
            <a:gd name="adj1" fmla="val 13546"/>
            <a:gd name="adj2" fmla="val 39967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申請書第四面の「居室部分の面積」と一致させて下さい。</a:t>
          </a:r>
        </a:p>
      </xdr:txBody>
    </xdr:sp>
    <xdr:clientData/>
  </xdr:twoCellAnchor>
  <xdr:twoCellAnchor>
    <xdr:from>
      <xdr:col>11</xdr:col>
      <xdr:colOff>190500</xdr:colOff>
      <xdr:row>4</xdr:row>
      <xdr:rowOff>85725</xdr:rowOff>
    </xdr:from>
    <xdr:to>
      <xdr:col>11</xdr:col>
      <xdr:colOff>666750</xdr:colOff>
      <xdr:row>6</xdr:row>
      <xdr:rowOff>133350</xdr:rowOff>
    </xdr:to>
    <xdr:sp>
      <xdr:nvSpPr>
        <xdr:cNvPr id="8" name="直線矢印コネクタ 12"/>
        <xdr:cNvSpPr>
          <a:spLocks/>
        </xdr:cNvSpPr>
      </xdr:nvSpPr>
      <xdr:spPr>
        <a:xfrm>
          <a:off x="7400925" y="1095375"/>
          <a:ext cx="476250" cy="4667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38100</xdr:rowOff>
    </xdr:from>
    <xdr:to>
      <xdr:col>7</xdr:col>
      <xdr:colOff>542925</xdr:colOff>
      <xdr:row>42</xdr:row>
      <xdr:rowOff>219075</xdr:rowOff>
    </xdr:to>
    <xdr:sp>
      <xdr:nvSpPr>
        <xdr:cNvPr id="9" name="角丸四角形 16"/>
        <xdr:cNvSpPr>
          <a:spLocks/>
        </xdr:cNvSpPr>
      </xdr:nvSpPr>
      <xdr:spPr>
        <a:xfrm>
          <a:off x="2438400" y="9648825"/>
          <a:ext cx="2571750" cy="37147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変更箇所は赤色文字で記入下さい。</a:t>
          </a:r>
        </a:p>
      </xdr:txBody>
    </xdr:sp>
    <xdr:clientData/>
  </xdr:twoCellAnchor>
  <xdr:twoCellAnchor>
    <xdr:from>
      <xdr:col>10</xdr:col>
      <xdr:colOff>323850</xdr:colOff>
      <xdr:row>36</xdr:row>
      <xdr:rowOff>9525</xdr:rowOff>
    </xdr:from>
    <xdr:to>
      <xdr:col>10</xdr:col>
      <xdr:colOff>476250</xdr:colOff>
      <xdr:row>40</xdr:row>
      <xdr:rowOff>285750</xdr:rowOff>
    </xdr:to>
    <xdr:sp>
      <xdr:nvSpPr>
        <xdr:cNvPr id="10" name="直線矢印コネクタ 17"/>
        <xdr:cNvSpPr>
          <a:spLocks/>
        </xdr:cNvSpPr>
      </xdr:nvSpPr>
      <xdr:spPr>
        <a:xfrm flipH="1">
          <a:off x="6848475" y="8105775"/>
          <a:ext cx="152400" cy="10382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43</xdr:row>
      <xdr:rowOff>9525</xdr:rowOff>
    </xdr:from>
    <xdr:to>
      <xdr:col>5</xdr:col>
      <xdr:colOff>200025</xdr:colOff>
      <xdr:row>54</xdr:row>
      <xdr:rowOff>9525</xdr:rowOff>
    </xdr:to>
    <xdr:sp>
      <xdr:nvSpPr>
        <xdr:cNvPr id="11" name="直線矢印コネクタ 18"/>
        <xdr:cNvSpPr>
          <a:spLocks/>
        </xdr:cNvSpPr>
      </xdr:nvSpPr>
      <xdr:spPr>
        <a:xfrm flipH="1">
          <a:off x="3048000" y="10039350"/>
          <a:ext cx="247650" cy="2409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180975</xdr:rowOff>
    </xdr:from>
    <xdr:to>
      <xdr:col>5</xdr:col>
      <xdr:colOff>238125</xdr:colOff>
      <xdr:row>41</xdr:row>
      <xdr:rowOff>47625</xdr:rowOff>
    </xdr:to>
    <xdr:sp>
      <xdr:nvSpPr>
        <xdr:cNvPr id="12" name="直線矢印コネクタ 19"/>
        <xdr:cNvSpPr>
          <a:spLocks/>
        </xdr:cNvSpPr>
      </xdr:nvSpPr>
      <xdr:spPr>
        <a:xfrm flipH="1" flipV="1">
          <a:off x="1581150" y="8467725"/>
          <a:ext cx="1752600" cy="11906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63</xdr:row>
      <xdr:rowOff>180975</xdr:rowOff>
    </xdr:from>
    <xdr:to>
      <xdr:col>7</xdr:col>
      <xdr:colOff>581025</xdr:colOff>
      <xdr:row>65</xdr:row>
      <xdr:rowOff>133350</xdr:rowOff>
    </xdr:to>
    <xdr:sp>
      <xdr:nvSpPr>
        <xdr:cNvPr id="13" name="角丸四角形吹き出し 14"/>
        <xdr:cNvSpPr>
          <a:spLocks/>
        </xdr:cNvSpPr>
      </xdr:nvSpPr>
      <xdr:spPr>
        <a:xfrm>
          <a:off x="581025" y="14335125"/>
          <a:ext cx="4467225" cy="333375"/>
        </a:xfrm>
        <a:prstGeom prst="wedgeRoundRectCallout">
          <a:avLst>
            <a:gd name="adj1" fmla="val 39527"/>
            <a:gd name="adj2" fmla="val -109416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行を増やす場合は、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セルに入っている式もコピーして下さい。</a:t>
          </a:r>
        </a:p>
      </xdr:txBody>
    </xdr:sp>
    <xdr:clientData/>
  </xdr:twoCellAnchor>
  <xdr:twoCellAnchor>
    <xdr:from>
      <xdr:col>3</xdr:col>
      <xdr:colOff>371475</xdr:colOff>
      <xdr:row>15</xdr:row>
      <xdr:rowOff>9525</xdr:rowOff>
    </xdr:from>
    <xdr:to>
      <xdr:col>8</xdr:col>
      <xdr:colOff>476250</xdr:colOff>
      <xdr:row>17</xdr:row>
      <xdr:rowOff>180975</xdr:rowOff>
    </xdr:to>
    <xdr:sp>
      <xdr:nvSpPr>
        <xdr:cNvPr id="14" name="角丸四角形吹き出し 15"/>
        <xdr:cNvSpPr>
          <a:spLocks/>
        </xdr:cNvSpPr>
      </xdr:nvSpPr>
      <xdr:spPr>
        <a:xfrm>
          <a:off x="2095500" y="4067175"/>
          <a:ext cx="3533775" cy="552450"/>
        </a:xfrm>
        <a:prstGeom prst="wedgeRoundRectCallout">
          <a:avLst>
            <a:gd name="adj1" fmla="val 13546"/>
            <a:gd name="adj2" fmla="val 39967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建設時の低減により数値が変わるのを避けるためのものです。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％程度を入力下さい。</a:t>
          </a:r>
        </a:p>
      </xdr:txBody>
    </xdr:sp>
    <xdr:clientData/>
  </xdr:twoCellAnchor>
  <xdr:twoCellAnchor>
    <xdr:from>
      <xdr:col>8</xdr:col>
      <xdr:colOff>476250</xdr:colOff>
      <xdr:row>15</xdr:row>
      <xdr:rowOff>152400</xdr:rowOff>
    </xdr:from>
    <xdr:to>
      <xdr:col>11</xdr:col>
      <xdr:colOff>200025</xdr:colOff>
      <xdr:row>17</xdr:row>
      <xdr:rowOff>38100</xdr:rowOff>
    </xdr:to>
    <xdr:sp>
      <xdr:nvSpPr>
        <xdr:cNvPr id="15" name="直線矢印コネクタ 20"/>
        <xdr:cNvSpPr>
          <a:spLocks/>
        </xdr:cNvSpPr>
      </xdr:nvSpPr>
      <xdr:spPr>
        <a:xfrm>
          <a:off x="5629275" y="4210050"/>
          <a:ext cx="1781175" cy="2667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495300</xdr:rowOff>
    </xdr:from>
    <xdr:to>
      <xdr:col>10</xdr:col>
      <xdr:colOff>285750</xdr:colOff>
      <xdr:row>15</xdr:row>
      <xdr:rowOff>133350</xdr:rowOff>
    </xdr:to>
    <xdr:sp>
      <xdr:nvSpPr>
        <xdr:cNvPr id="16" name="直線矢印コネクタ 21"/>
        <xdr:cNvSpPr>
          <a:spLocks/>
        </xdr:cNvSpPr>
      </xdr:nvSpPr>
      <xdr:spPr>
        <a:xfrm flipV="1">
          <a:off x="5629275" y="2533650"/>
          <a:ext cx="1181100" cy="1657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33</xdr:row>
      <xdr:rowOff>76200</xdr:rowOff>
    </xdr:from>
    <xdr:to>
      <xdr:col>12</xdr:col>
      <xdr:colOff>333375</xdr:colOff>
      <xdr:row>36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5762625" y="7562850"/>
          <a:ext cx="2466975" cy="54292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建設時には低減率＝０となりますので、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しないで下さい。</a:t>
          </a:r>
        </a:p>
      </xdr:txBody>
    </xdr:sp>
    <xdr:clientData/>
  </xdr:twoCellAnchor>
  <xdr:twoCellAnchor>
    <xdr:from>
      <xdr:col>10</xdr:col>
      <xdr:colOff>476250</xdr:colOff>
      <xdr:row>36</xdr:row>
      <xdr:rowOff>9525</xdr:rowOff>
    </xdr:from>
    <xdr:to>
      <xdr:col>11</xdr:col>
      <xdr:colOff>342900</xdr:colOff>
      <xdr:row>46</xdr:row>
      <xdr:rowOff>104775</xdr:rowOff>
    </xdr:to>
    <xdr:sp>
      <xdr:nvSpPr>
        <xdr:cNvPr id="2" name="直線矢印コネクタ 3"/>
        <xdr:cNvSpPr>
          <a:spLocks/>
        </xdr:cNvSpPr>
      </xdr:nvSpPr>
      <xdr:spPr>
        <a:xfrm rot="16200000" flipH="1">
          <a:off x="7000875" y="8105775"/>
          <a:ext cx="552450" cy="2914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142875</xdr:rowOff>
    </xdr:from>
    <xdr:to>
      <xdr:col>8</xdr:col>
      <xdr:colOff>171450</xdr:colOff>
      <xdr:row>5</xdr:row>
      <xdr:rowOff>57150</xdr:rowOff>
    </xdr:to>
    <xdr:sp>
      <xdr:nvSpPr>
        <xdr:cNvPr id="3" name="角丸四角形 4"/>
        <xdr:cNvSpPr>
          <a:spLocks/>
        </xdr:cNvSpPr>
      </xdr:nvSpPr>
      <xdr:spPr>
        <a:xfrm>
          <a:off x="1104900" y="485775"/>
          <a:ext cx="4219575" cy="80962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場合の例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上半分のみを記入下さい。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・建設時には、設計時のデータに下半分を追記して下さい。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95250</xdr:colOff>
      <xdr:row>33</xdr:row>
      <xdr:rowOff>104775</xdr:rowOff>
    </xdr:from>
    <xdr:to>
      <xdr:col>8</xdr:col>
      <xdr:colOff>28575</xdr:colOff>
      <xdr:row>35</xdr:row>
      <xdr:rowOff>95250</xdr:rowOff>
    </xdr:to>
    <xdr:sp>
      <xdr:nvSpPr>
        <xdr:cNvPr id="4" name="角丸四角形 5"/>
        <xdr:cNvSpPr>
          <a:spLocks/>
        </xdr:cNvSpPr>
      </xdr:nvSpPr>
      <xdr:spPr>
        <a:xfrm>
          <a:off x="1133475" y="7591425"/>
          <a:ext cx="4048125" cy="37147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（竣工時）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記入下さい。</a:t>
          </a:r>
        </a:p>
      </xdr:txBody>
    </xdr:sp>
    <xdr:clientData/>
  </xdr:twoCellAnchor>
  <xdr:twoCellAnchor>
    <xdr:from>
      <xdr:col>7</xdr:col>
      <xdr:colOff>666750</xdr:colOff>
      <xdr:row>7</xdr:row>
      <xdr:rowOff>38100</xdr:rowOff>
    </xdr:from>
    <xdr:to>
      <xdr:col>11</xdr:col>
      <xdr:colOff>390525</xdr:colOff>
      <xdr:row>8</xdr:row>
      <xdr:rowOff>190500</xdr:rowOff>
    </xdr:to>
    <xdr:sp>
      <xdr:nvSpPr>
        <xdr:cNvPr id="5" name="角丸四角形吹き出し 6"/>
        <xdr:cNvSpPr>
          <a:spLocks/>
        </xdr:cNvSpPr>
      </xdr:nvSpPr>
      <xdr:spPr>
        <a:xfrm>
          <a:off x="5133975" y="1657350"/>
          <a:ext cx="2466975" cy="342900"/>
        </a:xfrm>
        <a:prstGeom prst="wedgeRoundRectCallout">
          <a:avLst>
            <a:gd name="adj1" fmla="val -54458"/>
            <a:gd name="adj2" fmla="val -87615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納戸等の非居室は含めないで下さい。</a:t>
          </a:r>
        </a:p>
      </xdr:txBody>
    </xdr:sp>
    <xdr:clientData/>
  </xdr:twoCellAnchor>
  <xdr:twoCellAnchor>
    <xdr:from>
      <xdr:col>5</xdr:col>
      <xdr:colOff>200025</xdr:colOff>
      <xdr:row>38</xdr:row>
      <xdr:rowOff>57150</xdr:rowOff>
    </xdr:from>
    <xdr:to>
      <xdr:col>10</xdr:col>
      <xdr:colOff>180975</xdr:colOff>
      <xdr:row>40</xdr:row>
      <xdr:rowOff>9525</xdr:rowOff>
    </xdr:to>
    <xdr:sp>
      <xdr:nvSpPr>
        <xdr:cNvPr id="6" name="角丸四角形吹き出し 7"/>
        <xdr:cNvSpPr>
          <a:spLocks/>
        </xdr:cNvSpPr>
      </xdr:nvSpPr>
      <xdr:spPr>
        <a:xfrm>
          <a:off x="3295650" y="8534400"/>
          <a:ext cx="3409950" cy="333375"/>
        </a:xfrm>
        <a:prstGeom prst="wedgeRoundRectCallout">
          <a:avLst>
            <a:gd name="adj1" fmla="val 638"/>
            <a:gd name="adj2" fmla="val -91560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納戸等の非居室は含めないで下さい。</a:t>
          </a:r>
        </a:p>
      </xdr:txBody>
    </xdr:sp>
    <xdr:clientData/>
  </xdr:twoCellAnchor>
  <xdr:twoCellAnchor>
    <xdr:from>
      <xdr:col>8</xdr:col>
      <xdr:colOff>314325</xdr:colOff>
      <xdr:row>3</xdr:row>
      <xdr:rowOff>47625</xdr:rowOff>
    </xdr:from>
    <xdr:to>
      <xdr:col>13</xdr:col>
      <xdr:colOff>638175</xdr:colOff>
      <xdr:row>4</xdr:row>
      <xdr:rowOff>57150</xdr:rowOff>
    </xdr:to>
    <xdr:sp>
      <xdr:nvSpPr>
        <xdr:cNvPr id="7" name="角丸四角形吹き出し 8"/>
        <xdr:cNvSpPr>
          <a:spLocks/>
        </xdr:cNvSpPr>
      </xdr:nvSpPr>
      <xdr:spPr>
        <a:xfrm>
          <a:off x="5467350" y="723900"/>
          <a:ext cx="3752850" cy="342900"/>
        </a:xfrm>
        <a:prstGeom prst="wedgeRoundRectCallout">
          <a:avLst>
            <a:gd name="adj1" fmla="val 13546"/>
            <a:gd name="adj2" fmla="val 39967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申請書第四面の「居室部分の面積」と一致させて下さい。</a:t>
          </a:r>
        </a:p>
      </xdr:txBody>
    </xdr:sp>
    <xdr:clientData/>
  </xdr:twoCellAnchor>
  <xdr:twoCellAnchor>
    <xdr:from>
      <xdr:col>11</xdr:col>
      <xdr:colOff>190500</xdr:colOff>
      <xdr:row>4</xdr:row>
      <xdr:rowOff>85725</xdr:rowOff>
    </xdr:from>
    <xdr:to>
      <xdr:col>11</xdr:col>
      <xdr:colOff>666750</xdr:colOff>
      <xdr:row>6</xdr:row>
      <xdr:rowOff>133350</xdr:rowOff>
    </xdr:to>
    <xdr:sp>
      <xdr:nvSpPr>
        <xdr:cNvPr id="8" name="直線矢印コネクタ 9"/>
        <xdr:cNvSpPr>
          <a:spLocks/>
        </xdr:cNvSpPr>
      </xdr:nvSpPr>
      <xdr:spPr>
        <a:xfrm>
          <a:off x="7400925" y="1095375"/>
          <a:ext cx="476250" cy="4667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17</xdr:row>
      <xdr:rowOff>180975</xdr:rowOff>
    </xdr:from>
    <xdr:to>
      <xdr:col>8</xdr:col>
      <xdr:colOff>571500</xdr:colOff>
      <xdr:row>22</xdr:row>
      <xdr:rowOff>133350</xdr:rowOff>
    </xdr:to>
    <xdr:sp>
      <xdr:nvSpPr>
        <xdr:cNvPr id="9" name="角丸四角形吹き出し 10"/>
        <xdr:cNvSpPr>
          <a:spLocks/>
        </xdr:cNvSpPr>
      </xdr:nvSpPr>
      <xdr:spPr>
        <a:xfrm>
          <a:off x="1885950" y="4619625"/>
          <a:ext cx="3838575" cy="904875"/>
        </a:xfrm>
        <a:prstGeom prst="wedgeRoundRectCallout">
          <a:avLst>
            <a:gd name="adj1" fmla="val 13546"/>
            <a:gd name="adj2" fmla="val 39967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開口部が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つの方位にしかない場合は、方位別開口比は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％になるので、低減値は「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（建設時に寸法変更があっても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％は変わらない）</a:t>
          </a:r>
        </a:p>
      </xdr:txBody>
    </xdr:sp>
    <xdr:clientData/>
  </xdr:twoCellAnchor>
  <xdr:twoCellAnchor>
    <xdr:from>
      <xdr:col>8</xdr:col>
      <xdr:colOff>571500</xdr:colOff>
      <xdr:row>20</xdr:row>
      <xdr:rowOff>57150</xdr:rowOff>
    </xdr:from>
    <xdr:to>
      <xdr:col>11</xdr:col>
      <xdr:colOff>190500</xdr:colOff>
      <xdr:row>27</xdr:row>
      <xdr:rowOff>9525</xdr:rowOff>
    </xdr:to>
    <xdr:sp>
      <xdr:nvSpPr>
        <xdr:cNvPr id="10" name="直線矢印コネクタ 11"/>
        <xdr:cNvSpPr>
          <a:spLocks/>
        </xdr:cNvSpPr>
      </xdr:nvSpPr>
      <xdr:spPr>
        <a:xfrm>
          <a:off x="5724525" y="5067300"/>
          <a:ext cx="1676400" cy="12858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38100</xdr:rowOff>
    </xdr:from>
    <xdr:to>
      <xdr:col>7</xdr:col>
      <xdr:colOff>542925</xdr:colOff>
      <xdr:row>42</xdr:row>
      <xdr:rowOff>219075</xdr:rowOff>
    </xdr:to>
    <xdr:sp>
      <xdr:nvSpPr>
        <xdr:cNvPr id="11" name="角丸四角形 12"/>
        <xdr:cNvSpPr>
          <a:spLocks/>
        </xdr:cNvSpPr>
      </xdr:nvSpPr>
      <xdr:spPr>
        <a:xfrm>
          <a:off x="2438400" y="9648825"/>
          <a:ext cx="2571750" cy="371475"/>
        </a:xfrm>
        <a:prstGeom prst="roundRect">
          <a:avLst/>
        </a:prstGeom>
        <a:solidFill>
          <a:srgbClr val="D7E4BD">
            <a:alpha val="83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変更箇所は赤色文字で記入下さい。</a:t>
          </a:r>
        </a:p>
      </xdr:txBody>
    </xdr:sp>
    <xdr:clientData/>
  </xdr:twoCellAnchor>
  <xdr:twoCellAnchor>
    <xdr:from>
      <xdr:col>10</xdr:col>
      <xdr:colOff>323850</xdr:colOff>
      <xdr:row>36</xdr:row>
      <xdr:rowOff>9525</xdr:rowOff>
    </xdr:from>
    <xdr:to>
      <xdr:col>10</xdr:col>
      <xdr:colOff>476250</xdr:colOff>
      <xdr:row>40</xdr:row>
      <xdr:rowOff>285750</xdr:rowOff>
    </xdr:to>
    <xdr:sp>
      <xdr:nvSpPr>
        <xdr:cNvPr id="12" name="直線矢印コネクタ 13"/>
        <xdr:cNvSpPr>
          <a:spLocks/>
        </xdr:cNvSpPr>
      </xdr:nvSpPr>
      <xdr:spPr>
        <a:xfrm flipH="1">
          <a:off x="6848475" y="8105775"/>
          <a:ext cx="152400" cy="10382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43</xdr:row>
      <xdr:rowOff>9525</xdr:rowOff>
    </xdr:from>
    <xdr:to>
      <xdr:col>5</xdr:col>
      <xdr:colOff>200025</xdr:colOff>
      <xdr:row>54</xdr:row>
      <xdr:rowOff>9525</xdr:rowOff>
    </xdr:to>
    <xdr:sp>
      <xdr:nvSpPr>
        <xdr:cNvPr id="13" name="直線矢印コネクタ 14"/>
        <xdr:cNvSpPr>
          <a:spLocks/>
        </xdr:cNvSpPr>
      </xdr:nvSpPr>
      <xdr:spPr>
        <a:xfrm flipH="1">
          <a:off x="3048000" y="10039350"/>
          <a:ext cx="247650" cy="2409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180975</xdr:rowOff>
    </xdr:from>
    <xdr:to>
      <xdr:col>5</xdr:col>
      <xdr:colOff>238125</xdr:colOff>
      <xdr:row>41</xdr:row>
      <xdr:rowOff>47625</xdr:rowOff>
    </xdr:to>
    <xdr:sp>
      <xdr:nvSpPr>
        <xdr:cNvPr id="14" name="直線矢印コネクタ 15"/>
        <xdr:cNvSpPr>
          <a:spLocks/>
        </xdr:cNvSpPr>
      </xdr:nvSpPr>
      <xdr:spPr>
        <a:xfrm flipH="1" flipV="1">
          <a:off x="1581150" y="8467725"/>
          <a:ext cx="1752600" cy="11906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63</xdr:row>
      <xdr:rowOff>171450</xdr:rowOff>
    </xdr:from>
    <xdr:to>
      <xdr:col>8</xdr:col>
      <xdr:colOff>85725</xdr:colOff>
      <xdr:row>65</xdr:row>
      <xdr:rowOff>123825</xdr:rowOff>
    </xdr:to>
    <xdr:sp>
      <xdr:nvSpPr>
        <xdr:cNvPr id="15" name="角丸四角形吹き出し 16"/>
        <xdr:cNvSpPr>
          <a:spLocks/>
        </xdr:cNvSpPr>
      </xdr:nvSpPr>
      <xdr:spPr>
        <a:xfrm>
          <a:off x="771525" y="14325600"/>
          <a:ext cx="4467225" cy="333375"/>
        </a:xfrm>
        <a:prstGeom prst="wedgeRoundRectCallout">
          <a:avLst>
            <a:gd name="adj1" fmla="val 39527"/>
            <a:gd name="adj2" fmla="val -109416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行を増やす場合は、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セルに入っている式もコピーして下さい。</a:t>
          </a:r>
        </a:p>
      </xdr:txBody>
    </xdr:sp>
    <xdr:clientData/>
  </xdr:twoCellAnchor>
  <xdr:twoCellAnchor>
    <xdr:from>
      <xdr:col>3</xdr:col>
      <xdr:colOff>514350</xdr:colOff>
      <xdr:row>13</xdr:row>
      <xdr:rowOff>0</xdr:rowOff>
    </xdr:from>
    <xdr:to>
      <xdr:col>8</xdr:col>
      <xdr:colOff>619125</xdr:colOff>
      <xdr:row>15</xdr:row>
      <xdr:rowOff>171450</xdr:rowOff>
    </xdr:to>
    <xdr:sp>
      <xdr:nvSpPr>
        <xdr:cNvPr id="16" name="角丸四角形吹き出し 17"/>
        <xdr:cNvSpPr>
          <a:spLocks/>
        </xdr:cNvSpPr>
      </xdr:nvSpPr>
      <xdr:spPr>
        <a:xfrm>
          <a:off x="2238375" y="3676650"/>
          <a:ext cx="3533775" cy="552450"/>
        </a:xfrm>
        <a:prstGeom prst="wedgeRoundRectCallout">
          <a:avLst>
            <a:gd name="adj1" fmla="val 13546"/>
            <a:gd name="adj2" fmla="val 39967"/>
          </a:avLst>
        </a:prstGeom>
        <a:solidFill>
          <a:srgbClr val="D7E4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建設時の低減により数値が変わるのを避けるためのものです。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％程度を入力下さい。</a:t>
          </a:r>
        </a:p>
      </xdr:txBody>
    </xdr:sp>
    <xdr:clientData/>
  </xdr:twoCellAnchor>
  <xdr:twoCellAnchor>
    <xdr:from>
      <xdr:col>8</xdr:col>
      <xdr:colOff>533400</xdr:colOff>
      <xdr:row>9</xdr:row>
      <xdr:rowOff>542925</xdr:rowOff>
    </xdr:from>
    <xdr:to>
      <xdr:col>10</xdr:col>
      <xdr:colOff>238125</xdr:colOff>
      <xdr:row>13</xdr:row>
      <xdr:rowOff>9525</xdr:rowOff>
    </xdr:to>
    <xdr:sp>
      <xdr:nvSpPr>
        <xdr:cNvPr id="17" name="直線矢印コネクタ 18"/>
        <xdr:cNvSpPr>
          <a:spLocks/>
        </xdr:cNvSpPr>
      </xdr:nvSpPr>
      <xdr:spPr>
        <a:xfrm flipV="1">
          <a:off x="5686425" y="2581275"/>
          <a:ext cx="1076325" cy="11049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6"/>
  <sheetViews>
    <sheetView tabSelected="1" view="pageBreakPreview" zoomScale="80" zoomScaleSheetLayoutView="80" workbookViewId="0" topLeftCell="A1">
      <selection activeCell="G2" sqref="G2"/>
    </sheetView>
  </sheetViews>
  <sheetFormatPr defaultColWidth="9.00390625" defaultRowHeight="15" customHeight="1"/>
  <cols>
    <col min="1" max="1" width="4.625" style="0" customWidth="1"/>
    <col min="14" max="14" width="10.625" style="0" customWidth="1"/>
  </cols>
  <sheetData>
    <row r="1" ht="4.5" customHeight="1"/>
    <row r="2" ht="22.5" customHeight="1" thickBot="1">
      <c r="A2" s="1" t="s">
        <v>15</v>
      </c>
    </row>
    <row r="3" spans="1:13" ht="26.25" customHeight="1" thickBot="1">
      <c r="A3" s="2"/>
      <c r="B3" s="84" t="s">
        <v>0</v>
      </c>
      <c r="C3" s="85"/>
      <c r="D3" s="79" t="s">
        <v>37</v>
      </c>
      <c r="E3" s="86"/>
      <c r="F3" s="87" t="s">
        <v>1</v>
      </c>
      <c r="G3" s="85"/>
      <c r="H3" s="79" t="s">
        <v>54</v>
      </c>
      <c r="I3" s="80"/>
      <c r="J3" s="80"/>
      <c r="K3" s="80"/>
      <c r="L3" s="80"/>
      <c r="M3" s="81"/>
    </row>
    <row r="4" spans="1:13" ht="26.25" customHeight="1">
      <c r="A4" s="76" t="s">
        <v>35</v>
      </c>
      <c r="B4" s="76"/>
      <c r="C4" s="28"/>
      <c r="D4" s="27"/>
      <c r="E4" s="27"/>
      <c r="F4" s="28"/>
      <c r="G4" s="28"/>
      <c r="H4" s="27"/>
      <c r="I4" s="27"/>
      <c r="J4" s="27"/>
      <c r="K4" s="27"/>
      <c r="L4" s="27"/>
      <c r="M4" s="27"/>
    </row>
    <row r="5" s="4" customFormat="1" ht="18" customHeight="1">
      <c r="B5" s="29" t="s">
        <v>10</v>
      </c>
    </row>
    <row r="6" spans="1:13" ht="15" customHeight="1">
      <c r="A6" s="2"/>
      <c r="B6" s="3" t="s">
        <v>2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/>
      <c r="J6" s="48"/>
      <c r="K6" s="48"/>
      <c r="L6" s="48"/>
      <c r="M6" s="10" t="s">
        <v>11</v>
      </c>
    </row>
    <row r="7" spans="1:13" ht="15" customHeight="1">
      <c r="A7" s="2"/>
      <c r="B7" s="3" t="s">
        <v>3</v>
      </c>
      <c r="C7" s="52">
        <v>22.69</v>
      </c>
      <c r="D7" s="53">
        <v>6.26</v>
      </c>
      <c r="E7" s="54">
        <v>9.8</v>
      </c>
      <c r="F7" s="53">
        <v>11.37</v>
      </c>
      <c r="G7" s="53">
        <v>8.34</v>
      </c>
      <c r="H7" s="53">
        <v>8.11</v>
      </c>
      <c r="I7" s="55"/>
      <c r="J7" s="55"/>
      <c r="K7" s="55"/>
      <c r="L7" s="55"/>
      <c r="M7" s="56">
        <f>SUM(C7:L7)</f>
        <v>66.57</v>
      </c>
    </row>
    <row r="8" spans="1:1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5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59.25" customHeight="1">
      <c r="A10" s="2"/>
      <c r="B10" s="82" t="s">
        <v>25</v>
      </c>
      <c r="C10" s="83"/>
      <c r="D10" s="20">
        <f>M7</f>
        <v>66.57</v>
      </c>
      <c r="E10" s="82" t="s">
        <v>13</v>
      </c>
      <c r="F10" s="83"/>
      <c r="G10" s="31">
        <f>SUM(J18:J33)</f>
        <v>21.427</v>
      </c>
      <c r="H10" s="8" t="s">
        <v>14</v>
      </c>
      <c r="I10" s="26">
        <f>IF(D10="","",INT(G10/D10*100)/100)</f>
        <v>0.32</v>
      </c>
      <c r="J10" s="6" t="s">
        <v>17</v>
      </c>
      <c r="K10" s="51">
        <v>0.02</v>
      </c>
      <c r="L10" s="8" t="s">
        <v>34</v>
      </c>
      <c r="M10" s="25">
        <f>IF(B10="","",I10-K10)</f>
        <v>0.3</v>
      </c>
    </row>
    <row r="11" spans="1:1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/>
      <c r="B12" s="5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9.75" customHeight="1">
      <c r="A13" s="2"/>
      <c r="B13" s="40" t="s">
        <v>18</v>
      </c>
      <c r="C13" s="40" t="s">
        <v>19</v>
      </c>
      <c r="D13" s="40" t="s">
        <v>20</v>
      </c>
      <c r="E13" s="40" t="s">
        <v>21</v>
      </c>
      <c r="F13" s="40" t="s">
        <v>22</v>
      </c>
      <c r="G13" s="40" t="s">
        <v>23</v>
      </c>
      <c r="H13" s="8" t="s">
        <v>24</v>
      </c>
      <c r="I13" s="49"/>
      <c r="J13" s="8" t="s">
        <v>32</v>
      </c>
      <c r="K13" s="9" t="s">
        <v>27</v>
      </c>
      <c r="L13" s="6" t="s">
        <v>17</v>
      </c>
      <c r="M13" s="9" t="s">
        <v>26</v>
      </c>
    </row>
    <row r="14" spans="1:13" ht="15" customHeight="1">
      <c r="A14" s="2"/>
      <c r="B14" s="70" t="s">
        <v>29</v>
      </c>
      <c r="C14" s="15" t="s">
        <v>39</v>
      </c>
      <c r="D14" s="16" t="s">
        <v>40</v>
      </c>
      <c r="E14" s="17">
        <v>1.1</v>
      </c>
      <c r="F14" s="17">
        <v>1.9</v>
      </c>
      <c r="G14" s="58">
        <v>1</v>
      </c>
      <c r="H14" s="19">
        <f>IF(E14="","",ROUNDDOWN(E14*F14*G14,3))</f>
        <v>2.09</v>
      </c>
      <c r="I14" s="48"/>
      <c r="J14" s="14"/>
      <c r="K14" s="12"/>
      <c r="L14" s="73">
        <v>0.02</v>
      </c>
      <c r="M14" s="12"/>
    </row>
    <row r="15" spans="1:13" ht="15" customHeight="1">
      <c r="A15" s="2"/>
      <c r="B15" s="71"/>
      <c r="C15" s="15" t="s">
        <v>41</v>
      </c>
      <c r="D15" s="16" t="s">
        <v>42</v>
      </c>
      <c r="E15" s="17">
        <v>1.24</v>
      </c>
      <c r="F15" s="17">
        <v>0.9</v>
      </c>
      <c r="G15" s="58">
        <v>1</v>
      </c>
      <c r="H15" s="19">
        <f aca="true" t="shared" si="0" ref="H15:H33">IF(E15="","",ROUNDDOWN(E15*F15*G15,3))</f>
        <v>1.116</v>
      </c>
      <c r="I15" s="48"/>
      <c r="J15" s="13"/>
      <c r="K15" s="13"/>
      <c r="L15" s="74"/>
      <c r="M15" s="13"/>
    </row>
    <row r="16" spans="1:13" ht="15" customHeight="1">
      <c r="A16" s="2"/>
      <c r="B16" s="71"/>
      <c r="C16" s="48"/>
      <c r="D16" s="48"/>
      <c r="E16" s="17"/>
      <c r="F16" s="17"/>
      <c r="G16" s="58"/>
      <c r="H16" s="19">
        <f t="shared" si="0"/>
      </c>
      <c r="I16" s="48"/>
      <c r="J16" s="13"/>
      <c r="K16" s="13"/>
      <c r="L16" s="74"/>
      <c r="M16" s="13"/>
    </row>
    <row r="17" spans="1:13" ht="15" customHeight="1">
      <c r="A17" s="2"/>
      <c r="B17" s="71"/>
      <c r="C17" s="48"/>
      <c r="D17" s="48"/>
      <c r="E17" s="17"/>
      <c r="F17" s="17"/>
      <c r="G17" s="58"/>
      <c r="H17" s="19">
        <f t="shared" si="0"/>
      </c>
      <c r="I17" s="48"/>
      <c r="J17" s="13"/>
      <c r="K17" s="13"/>
      <c r="L17" s="74"/>
      <c r="M17" s="13"/>
    </row>
    <row r="18" spans="1:13" ht="15" customHeight="1">
      <c r="A18" s="2"/>
      <c r="B18" s="72"/>
      <c r="C18" s="48"/>
      <c r="D18" s="48"/>
      <c r="E18" s="17"/>
      <c r="F18" s="17"/>
      <c r="G18" s="58"/>
      <c r="H18" s="19">
        <f t="shared" si="0"/>
      </c>
      <c r="I18" s="50"/>
      <c r="J18" s="21">
        <f>SUM(H14:H18)</f>
        <v>3.206</v>
      </c>
      <c r="K18" s="11">
        <f>IF(J18=0,"0",INT(IF(J18=0,"0",J18/(J18+J23+J28+J33)*100))/100)</f>
        <v>0.14</v>
      </c>
      <c r="L18" s="75"/>
      <c r="M18" s="11">
        <f>IF(J18=0,"0",K18-L14)</f>
        <v>0.12000000000000001</v>
      </c>
    </row>
    <row r="19" spans="1:13" ht="15" customHeight="1">
      <c r="A19" s="2"/>
      <c r="B19" s="70" t="s">
        <v>28</v>
      </c>
      <c r="C19" s="15" t="s">
        <v>43</v>
      </c>
      <c r="D19" s="16" t="s">
        <v>44</v>
      </c>
      <c r="E19" s="17">
        <v>0.6</v>
      </c>
      <c r="F19" s="17">
        <v>1.08</v>
      </c>
      <c r="G19" s="58">
        <v>1</v>
      </c>
      <c r="H19" s="19">
        <f t="shared" si="0"/>
        <v>0.648</v>
      </c>
      <c r="I19" s="48"/>
      <c r="J19" s="22"/>
      <c r="K19" s="12"/>
      <c r="L19" s="73">
        <v>0.02</v>
      </c>
      <c r="M19" s="12"/>
    </row>
    <row r="20" spans="1:13" ht="15" customHeight="1">
      <c r="A20" s="2"/>
      <c r="B20" s="71"/>
      <c r="C20" s="48"/>
      <c r="D20" s="48"/>
      <c r="E20" s="17"/>
      <c r="F20" s="17"/>
      <c r="G20" s="58"/>
      <c r="H20" s="19">
        <f t="shared" si="0"/>
      </c>
      <c r="I20" s="48"/>
      <c r="J20" s="23"/>
      <c r="K20" s="13"/>
      <c r="L20" s="74"/>
      <c r="M20" s="13"/>
    </row>
    <row r="21" spans="1:13" ht="15" customHeight="1">
      <c r="A21" s="2"/>
      <c r="B21" s="71"/>
      <c r="C21" s="48"/>
      <c r="D21" s="48"/>
      <c r="E21" s="17"/>
      <c r="F21" s="17"/>
      <c r="G21" s="58"/>
      <c r="H21" s="19">
        <f t="shared" si="0"/>
      </c>
      <c r="I21" s="48"/>
      <c r="J21" s="23"/>
      <c r="K21" s="13"/>
      <c r="L21" s="74"/>
      <c r="M21" s="13"/>
    </row>
    <row r="22" spans="1:13" ht="15" customHeight="1">
      <c r="A22" s="2"/>
      <c r="B22" s="71"/>
      <c r="C22" s="48"/>
      <c r="D22" s="48"/>
      <c r="E22" s="17"/>
      <c r="F22" s="17"/>
      <c r="G22" s="58"/>
      <c r="H22" s="19">
        <f t="shared" si="0"/>
      </c>
      <c r="I22" s="48"/>
      <c r="J22" s="23"/>
      <c r="K22" s="13"/>
      <c r="L22" s="74"/>
      <c r="M22" s="13"/>
    </row>
    <row r="23" spans="1:13" ht="15" customHeight="1">
      <c r="A23" s="2"/>
      <c r="B23" s="72"/>
      <c r="C23" s="48"/>
      <c r="D23" s="48"/>
      <c r="E23" s="17"/>
      <c r="F23" s="17"/>
      <c r="G23" s="58"/>
      <c r="H23" s="19">
        <f t="shared" si="0"/>
      </c>
      <c r="I23" s="48"/>
      <c r="J23" s="21">
        <f>SUM(H19:H23)</f>
        <v>0.648</v>
      </c>
      <c r="K23" s="11">
        <f>IF(J23=0,"0",INT(IF(J23=0,"0",J23/(J18+J23+J28+J33)*100))/100)</f>
        <v>0.03</v>
      </c>
      <c r="L23" s="75"/>
      <c r="M23" s="11">
        <f>IF(J23=0,"0",K23-L19)</f>
        <v>0.009999999999999998</v>
      </c>
    </row>
    <row r="24" spans="1:13" ht="15" customHeight="1">
      <c r="A24" s="2"/>
      <c r="B24" s="70" t="s">
        <v>30</v>
      </c>
      <c r="C24" s="18" t="s">
        <v>45</v>
      </c>
      <c r="D24" s="16" t="s">
        <v>46</v>
      </c>
      <c r="E24" s="17">
        <v>4.93</v>
      </c>
      <c r="F24" s="17">
        <v>2.085</v>
      </c>
      <c r="G24" s="58">
        <v>1</v>
      </c>
      <c r="H24" s="19">
        <f t="shared" si="0"/>
        <v>10.279</v>
      </c>
      <c r="I24" s="48"/>
      <c r="J24" s="12"/>
      <c r="K24" s="12"/>
      <c r="L24" s="73">
        <v>0.02</v>
      </c>
      <c r="M24" s="12"/>
    </row>
    <row r="25" spans="1:13" ht="15" customHeight="1">
      <c r="A25" s="2"/>
      <c r="B25" s="71"/>
      <c r="C25" s="48"/>
      <c r="D25" s="48"/>
      <c r="E25" s="17"/>
      <c r="F25" s="17"/>
      <c r="G25" s="58"/>
      <c r="H25" s="19">
        <f t="shared" si="0"/>
      </c>
      <c r="I25" s="48"/>
      <c r="J25" s="13"/>
      <c r="K25" s="13"/>
      <c r="L25" s="74"/>
      <c r="M25" s="13"/>
    </row>
    <row r="26" spans="1:13" ht="15" customHeight="1">
      <c r="A26" s="2"/>
      <c r="B26" s="71"/>
      <c r="C26" s="48"/>
      <c r="D26" s="48"/>
      <c r="E26" s="17"/>
      <c r="F26" s="17"/>
      <c r="G26" s="58"/>
      <c r="H26" s="19">
        <f t="shared" si="0"/>
      </c>
      <c r="I26" s="48"/>
      <c r="J26" s="13"/>
      <c r="K26" s="13"/>
      <c r="L26" s="74"/>
      <c r="M26" s="13"/>
    </row>
    <row r="27" spans="1:13" ht="15" customHeight="1">
      <c r="A27" s="2"/>
      <c r="B27" s="71"/>
      <c r="C27" s="48"/>
      <c r="D27" s="48"/>
      <c r="E27" s="17"/>
      <c r="F27" s="17"/>
      <c r="G27" s="58"/>
      <c r="H27" s="19">
        <f t="shared" si="0"/>
      </c>
      <c r="I27" s="48"/>
      <c r="J27" s="13"/>
      <c r="K27" s="13"/>
      <c r="L27" s="74"/>
      <c r="M27" s="13"/>
    </row>
    <row r="28" spans="1:13" ht="15" customHeight="1">
      <c r="A28" s="2"/>
      <c r="B28" s="72"/>
      <c r="C28" s="48"/>
      <c r="D28" s="48"/>
      <c r="E28" s="17"/>
      <c r="F28" s="17"/>
      <c r="G28" s="58"/>
      <c r="H28" s="19">
        <f t="shared" si="0"/>
      </c>
      <c r="I28" s="48"/>
      <c r="J28" s="21">
        <f>SUM(H24:H28)</f>
        <v>10.279</v>
      </c>
      <c r="K28" s="11">
        <f>IF(J28=0,"0",INT(IF(J28=0,"0",J28/(J18+J23+J28+J33)*100))/100)</f>
        <v>0.47</v>
      </c>
      <c r="L28" s="75"/>
      <c r="M28" s="11">
        <f>IF(J28=0,"0",K28-L24)</f>
        <v>0.44999999999999996</v>
      </c>
    </row>
    <row r="29" spans="1:15" ht="15" customHeight="1">
      <c r="A29" s="2"/>
      <c r="B29" s="70" t="s">
        <v>31</v>
      </c>
      <c r="C29" s="18" t="s">
        <v>38</v>
      </c>
      <c r="D29" s="16" t="s">
        <v>47</v>
      </c>
      <c r="E29" s="17">
        <v>1.5</v>
      </c>
      <c r="F29" s="17">
        <v>1.9</v>
      </c>
      <c r="G29" s="58">
        <v>1</v>
      </c>
      <c r="H29" s="19">
        <f t="shared" si="0"/>
        <v>2.85</v>
      </c>
      <c r="I29" s="48"/>
      <c r="J29" s="12"/>
      <c r="K29" s="12"/>
      <c r="L29" s="73">
        <v>0.02</v>
      </c>
      <c r="M29" s="12"/>
      <c r="O29" s="24"/>
    </row>
    <row r="30" spans="1:15" ht="15" customHeight="1">
      <c r="A30" s="2"/>
      <c r="B30" s="71"/>
      <c r="C30" s="15" t="s">
        <v>48</v>
      </c>
      <c r="D30" s="16" t="s">
        <v>49</v>
      </c>
      <c r="E30" s="17">
        <v>1.5</v>
      </c>
      <c r="F30" s="17">
        <v>0.9</v>
      </c>
      <c r="G30" s="58">
        <v>1</v>
      </c>
      <c r="H30" s="19">
        <f t="shared" si="0"/>
        <v>1.35</v>
      </c>
      <c r="I30" s="48"/>
      <c r="J30" s="13"/>
      <c r="K30" s="13"/>
      <c r="L30" s="74"/>
      <c r="M30" s="13"/>
      <c r="O30" s="24"/>
    </row>
    <row r="31" spans="1:15" ht="15" customHeight="1">
      <c r="A31" s="2"/>
      <c r="B31" s="71"/>
      <c r="C31" s="15" t="s">
        <v>41</v>
      </c>
      <c r="D31" s="16" t="s">
        <v>42</v>
      </c>
      <c r="E31" s="17">
        <v>1.96</v>
      </c>
      <c r="F31" s="17">
        <v>0.9</v>
      </c>
      <c r="G31" s="58">
        <v>1</v>
      </c>
      <c r="H31" s="19">
        <f t="shared" si="0"/>
        <v>1.764</v>
      </c>
      <c r="I31" s="48"/>
      <c r="J31" s="13"/>
      <c r="K31" s="13"/>
      <c r="L31" s="74"/>
      <c r="M31" s="13"/>
      <c r="O31" s="24"/>
    </row>
    <row r="32" spans="1:15" ht="15" customHeight="1">
      <c r="A32" s="2"/>
      <c r="B32" s="71"/>
      <c r="C32" s="15" t="s">
        <v>50</v>
      </c>
      <c r="D32" s="16" t="s">
        <v>51</v>
      </c>
      <c r="E32" s="17">
        <v>0.7</v>
      </c>
      <c r="F32" s="17">
        <v>1.9</v>
      </c>
      <c r="G32" s="58">
        <v>1</v>
      </c>
      <c r="H32" s="19">
        <f>IF(E32="","",ROUNDDOWN(E32*F32*G32,3))</f>
        <v>1.33</v>
      </c>
      <c r="I32" s="48"/>
      <c r="J32" s="13"/>
      <c r="K32" s="13"/>
      <c r="L32" s="74"/>
      <c r="M32" s="13"/>
      <c r="O32" s="24"/>
    </row>
    <row r="33" spans="1:16" ht="15" customHeight="1">
      <c r="A33" s="2"/>
      <c r="B33" s="72"/>
      <c r="C33" s="48"/>
      <c r="D33" s="48"/>
      <c r="E33" s="17"/>
      <c r="F33" s="17"/>
      <c r="G33" s="58"/>
      <c r="H33" s="19">
        <f t="shared" si="0"/>
      </c>
      <c r="I33" s="48"/>
      <c r="J33" s="21">
        <f>SUM(H29:H33)</f>
        <v>7.2940000000000005</v>
      </c>
      <c r="K33" s="11">
        <f>IF(J33=0,"0",INT(IF(J33=0,"0",J33/(J18+J23+J28+J33)*100))/100)</f>
        <v>0.34</v>
      </c>
      <c r="L33" s="75"/>
      <c r="M33" s="11">
        <f>IF(J33=0,"0",K33-L29)</f>
        <v>0.32</v>
      </c>
      <c r="O33" s="24"/>
      <c r="P33" t="s">
        <v>52</v>
      </c>
    </row>
    <row r="34" spans="1:15" ht="15" customHeigh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24"/>
      <c r="M34" s="7"/>
      <c r="O34" s="24"/>
    </row>
    <row r="35" spans="1:15" ht="15" customHeight="1">
      <c r="A35" s="76" t="s">
        <v>36</v>
      </c>
      <c r="B35" s="76"/>
      <c r="C35" s="28"/>
      <c r="D35" s="27"/>
      <c r="E35" s="27"/>
      <c r="F35" s="28"/>
      <c r="G35" s="28"/>
      <c r="H35" s="27"/>
      <c r="I35" s="27"/>
      <c r="J35" s="27"/>
      <c r="K35" s="27"/>
      <c r="L35" s="27"/>
      <c r="M35" s="27"/>
      <c r="O35" s="24"/>
    </row>
    <row r="36" spans="1:13" ht="18" customHeight="1">
      <c r="A36" s="4"/>
      <c r="B36" s="29" t="s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4" ht="15" customHeight="1">
      <c r="A37" s="2"/>
      <c r="B37" s="3" t="s">
        <v>2</v>
      </c>
      <c r="C37" s="48" t="s">
        <v>4</v>
      </c>
      <c r="D37" s="48" t="s">
        <v>5</v>
      </c>
      <c r="E37" s="48" t="s">
        <v>6</v>
      </c>
      <c r="F37" s="48" t="s">
        <v>7</v>
      </c>
      <c r="G37" s="48" t="s">
        <v>8</v>
      </c>
      <c r="H37" s="48" t="s">
        <v>9</v>
      </c>
      <c r="I37" s="48"/>
      <c r="J37" s="48"/>
      <c r="K37" s="48"/>
      <c r="L37" s="48"/>
      <c r="M37" s="37" t="s">
        <v>11</v>
      </c>
      <c r="N37" s="30"/>
    </row>
    <row r="38" spans="1:14" ht="15" customHeight="1">
      <c r="A38" s="2"/>
      <c r="B38" s="3" t="s">
        <v>3</v>
      </c>
      <c r="C38" s="57">
        <v>21.45</v>
      </c>
      <c r="D38" s="53">
        <v>6.26</v>
      </c>
      <c r="E38" s="54">
        <v>9.8</v>
      </c>
      <c r="F38" s="53">
        <v>11.37</v>
      </c>
      <c r="G38" s="53">
        <v>8.34</v>
      </c>
      <c r="H38" s="53">
        <v>8.11</v>
      </c>
      <c r="I38" s="55"/>
      <c r="J38" s="55"/>
      <c r="K38" s="55"/>
      <c r="L38" s="55"/>
      <c r="M38" s="59">
        <f>SUM(C38:L38)</f>
        <v>65.33</v>
      </c>
      <c r="N38" s="30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0"/>
    </row>
    <row r="40" spans="1:14" ht="15" customHeight="1">
      <c r="A40" s="2"/>
      <c r="B40" s="5" t="s">
        <v>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1" t="s">
        <v>53</v>
      </c>
    </row>
    <row r="41" spans="1:14" ht="59.25" customHeight="1">
      <c r="A41" s="2"/>
      <c r="B41" s="77" t="s">
        <v>25</v>
      </c>
      <c r="C41" s="78"/>
      <c r="D41" s="32">
        <f>M38</f>
        <v>65.33</v>
      </c>
      <c r="E41" s="77" t="s">
        <v>13</v>
      </c>
      <c r="F41" s="78"/>
      <c r="G41" s="33">
        <f>SUM(J49:J64)</f>
        <v>21.066</v>
      </c>
      <c r="H41" s="34" t="s">
        <v>14</v>
      </c>
      <c r="I41" s="35">
        <f>IF(D41="","",INT(G41/D41*100)/100)</f>
        <v>0.32</v>
      </c>
      <c r="J41" s="62"/>
      <c r="K41" s="61"/>
      <c r="L41" s="34" t="s">
        <v>34</v>
      </c>
      <c r="M41" s="36">
        <f>IF(B41="","",I41-K41)</f>
        <v>0.32</v>
      </c>
      <c r="N41" s="41" t="str">
        <f>IF(M38=0,"－",IF(M41*100&lt;M10*100,"小",IF(M41*100=M10*100,"OK",IF(M41*100&gt;M10*100,"OK"))))</f>
        <v>OK</v>
      </c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1"/>
    </row>
    <row r="43" spans="1:14" ht="18" customHeight="1">
      <c r="A43" s="2"/>
      <c r="B43" s="5" t="s">
        <v>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1"/>
    </row>
    <row r="44" spans="1:14" ht="39.75" customHeight="1">
      <c r="A44" s="2"/>
      <c r="B44" s="6" t="s">
        <v>18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23</v>
      </c>
      <c r="H44" s="34" t="s">
        <v>24</v>
      </c>
      <c r="I44" s="49"/>
      <c r="J44" s="34" t="s">
        <v>32</v>
      </c>
      <c r="K44" s="39" t="s">
        <v>27</v>
      </c>
      <c r="L44" s="62"/>
      <c r="M44" s="39" t="s">
        <v>26</v>
      </c>
      <c r="N44" s="41" t="s">
        <v>53</v>
      </c>
    </row>
    <row r="45" spans="1:14" ht="15" customHeight="1">
      <c r="A45" s="2"/>
      <c r="B45" s="64" t="s">
        <v>29</v>
      </c>
      <c r="C45" s="15" t="s">
        <v>39</v>
      </c>
      <c r="D45" s="16" t="s">
        <v>40</v>
      </c>
      <c r="E45" s="17">
        <v>1.1</v>
      </c>
      <c r="F45" s="63">
        <v>1.9</v>
      </c>
      <c r="G45" s="58">
        <v>1</v>
      </c>
      <c r="H45" s="38">
        <f>IF(E45="","",ROUNDDOWN(E45*F45*G45,3))</f>
        <v>2.09</v>
      </c>
      <c r="I45" s="48"/>
      <c r="J45" s="60"/>
      <c r="K45" s="42"/>
      <c r="L45" s="67"/>
      <c r="M45" s="42"/>
      <c r="N45" s="41"/>
    </row>
    <row r="46" spans="1:14" ht="15" customHeight="1">
      <c r="A46" s="2"/>
      <c r="B46" s="65"/>
      <c r="C46" s="15" t="s">
        <v>41</v>
      </c>
      <c r="D46" s="16" t="s">
        <v>42</v>
      </c>
      <c r="E46" s="17">
        <v>1.24</v>
      </c>
      <c r="F46" s="17">
        <v>0.9</v>
      </c>
      <c r="G46" s="58">
        <v>1</v>
      </c>
      <c r="H46" s="38">
        <f>IF(E46="","",ROUNDDOWN(E46*F46*G46,3))</f>
        <v>1.116</v>
      </c>
      <c r="I46" s="48"/>
      <c r="J46" s="43"/>
      <c r="K46" s="43"/>
      <c r="L46" s="68"/>
      <c r="M46" s="43"/>
      <c r="N46" s="41"/>
    </row>
    <row r="47" spans="1:14" ht="15" customHeight="1">
      <c r="A47" s="2"/>
      <c r="B47" s="65"/>
      <c r="C47" s="48"/>
      <c r="D47" s="48"/>
      <c r="E47" s="17"/>
      <c r="F47" s="17"/>
      <c r="G47" s="58"/>
      <c r="H47" s="38">
        <f aca="true" t="shared" si="1" ref="H47:H64">IF(E47="","",ROUNDDOWN(E47*F47*G47,3))</f>
      </c>
      <c r="I47" s="48"/>
      <c r="J47" s="43"/>
      <c r="K47" s="43"/>
      <c r="L47" s="68"/>
      <c r="M47" s="43"/>
      <c r="N47" s="41"/>
    </row>
    <row r="48" spans="1:14" ht="15" customHeight="1">
      <c r="A48" s="2"/>
      <c r="B48" s="65"/>
      <c r="C48" s="48"/>
      <c r="D48" s="48"/>
      <c r="E48" s="17"/>
      <c r="F48" s="17"/>
      <c r="G48" s="58"/>
      <c r="H48" s="38">
        <f t="shared" si="1"/>
      </c>
      <c r="I48" s="48"/>
      <c r="J48" s="43"/>
      <c r="K48" s="43"/>
      <c r="L48" s="68"/>
      <c r="M48" s="43"/>
      <c r="N48" s="41"/>
    </row>
    <row r="49" spans="1:14" ht="15" customHeight="1">
      <c r="A49" s="2"/>
      <c r="B49" s="66"/>
      <c r="C49" s="48"/>
      <c r="D49" s="48"/>
      <c r="E49" s="17"/>
      <c r="F49" s="17"/>
      <c r="G49" s="58"/>
      <c r="H49" s="38">
        <f t="shared" si="1"/>
      </c>
      <c r="I49" s="50"/>
      <c r="J49" s="47">
        <f>SUM(H45:H49)</f>
        <v>3.206</v>
      </c>
      <c r="K49" s="44">
        <f>IF(J49=0,"0",INT(IF(J49=0,"0",J49/(J49+J54+J59+J64)*100))/100)</f>
        <v>0.15</v>
      </c>
      <c r="L49" s="69"/>
      <c r="M49" s="44">
        <f>IF(J49=0,"0",K49)</f>
        <v>0.15</v>
      </c>
      <c r="N49" s="41" t="str">
        <f>IF(M38=0,"－",IF(M49*100&lt;M18*100,"小",IF(M49*100=M18*100,"OK",IF(M49*100&gt;M18*100,"OK"))))</f>
        <v>OK</v>
      </c>
    </row>
    <row r="50" spans="1:14" ht="15" customHeight="1">
      <c r="A50" s="2"/>
      <c r="B50" s="64" t="s">
        <v>28</v>
      </c>
      <c r="C50" s="15" t="s">
        <v>43</v>
      </c>
      <c r="D50" s="16" t="s">
        <v>44</v>
      </c>
      <c r="E50" s="17">
        <v>0.6</v>
      </c>
      <c r="F50" s="17">
        <v>1.08</v>
      </c>
      <c r="G50" s="58">
        <v>2</v>
      </c>
      <c r="H50" s="38">
        <f t="shared" si="1"/>
        <v>1.296</v>
      </c>
      <c r="I50" s="48"/>
      <c r="J50" s="45"/>
      <c r="K50" s="42"/>
      <c r="L50" s="67"/>
      <c r="M50" s="42"/>
      <c r="N50" s="41"/>
    </row>
    <row r="51" spans="1:14" ht="15" customHeight="1">
      <c r="A51" s="2"/>
      <c r="B51" s="65"/>
      <c r="C51" s="48"/>
      <c r="D51" s="48"/>
      <c r="E51" s="17"/>
      <c r="F51" s="17"/>
      <c r="G51" s="58"/>
      <c r="H51" s="38">
        <f t="shared" si="1"/>
      </c>
      <c r="I51" s="48"/>
      <c r="J51" s="46"/>
      <c r="K51" s="43"/>
      <c r="L51" s="68"/>
      <c r="M51" s="43"/>
      <c r="N51" s="41"/>
    </row>
    <row r="52" spans="1:14" ht="15" customHeight="1">
      <c r="A52" s="2"/>
      <c r="B52" s="65"/>
      <c r="C52" s="48"/>
      <c r="D52" s="48"/>
      <c r="E52" s="17"/>
      <c r="F52" s="17"/>
      <c r="G52" s="58"/>
      <c r="H52" s="38">
        <f t="shared" si="1"/>
      </c>
      <c r="I52" s="48"/>
      <c r="J52" s="46"/>
      <c r="K52" s="43"/>
      <c r="L52" s="68"/>
      <c r="M52" s="43"/>
      <c r="N52" s="41"/>
    </row>
    <row r="53" spans="1:14" ht="15" customHeight="1">
      <c r="A53" s="2"/>
      <c r="B53" s="65"/>
      <c r="C53" s="48"/>
      <c r="D53" s="48"/>
      <c r="E53" s="17"/>
      <c r="F53" s="17"/>
      <c r="G53" s="58"/>
      <c r="H53" s="38">
        <f t="shared" si="1"/>
      </c>
      <c r="I53" s="48"/>
      <c r="J53" s="46"/>
      <c r="K53" s="43"/>
      <c r="L53" s="68"/>
      <c r="M53" s="43"/>
      <c r="N53" s="41"/>
    </row>
    <row r="54" spans="1:14" ht="15" customHeight="1">
      <c r="A54" s="2"/>
      <c r="B54" s="66"/>
      <c r="C54" s="48"/>
      <c r="D54" s="48"/>
      <c r="E54" s="17"/>
      <c r="F54" s="17"/>
      <c r="G54" s="58"/>
      <c r="H54" s="38">
        <f>IF(E54="","",ROUNDDOWN(E54*F54*G54,3))</f>
      </c>
      <c r="I54" s="48"/>
      <c r="J54" s="47">
        <f>SUM(H50:H54)</f>
        <v>1.296</v>
      </c>
      <c r="K54" s="44">
        <f>IF(J54=0,"0",INT(IF(J54=0,"0",J54/(J49+J54+J59+J64)*100))/100)</f>
        <v>0.06</v>
      </c>
      <c r="L54" s="69"/>
      <c r="M54" s="44">
        <f>IF(J54=0,"0",K54)</f>
        <v>0.06</v>
      </c>
      <c r="N54" s="41" t="str">
        <f>IF(M38=0,"－",IF(M54*100&lt;M23*100,"小",IF(M54*100=M23*100,"OK",IF(M54*100&gt;M23*100,"OK"))))</f>
        <v>OK</v>
      </c>
    </row>
    <row r="55" spans="1:14" ht="15" customHeight="1">
      <c r="A55" s="2"/>
      <c r="B55" s="64" t="s">
        <v>30</v>
      </c>
      <c r="C55" s="18" t="s">
        <v>45</v>
      </c>
      <c r="D55" s="16" t="s">
        <v>46</v>
      </c>
      <c r="E55" s="17">
        <v>4.93</v>
      </c>
      <c r="F55" s="63">
        <v>1.85</v>
      </c>
      <c r="G55" s="58">
        <v>1</v>
      </c>
      <c r="H55" s="38">
        <f>IF(E55="","",ROUNDDOWN(E55*F55*G55,3))</f>
        <v>9.12</v>
      </c>
      <c r="I55" s="48"/>
      <c r="J55" s="42"/>
      <c r="K55" s="42"/>
      <c r="L55" s="67"/>
      <c r="M55" s="42"/>
      <c r="N55" s="41"/>
    </row>
    <row r="56" spans="1:14" ht="15" customHeight="1">
      <c r="A56" s="2"/>
      <c r="B56" s="65"/>
      <c r="C56" s="48"/>
      <c r="D56" s="48"/>
      <c r="E56" s="17"/>
      <c r="F56" s="17"/>
      <c r="G56" s="58"/>
      <c r="H56" s="38">
        <f t="shared" si="1"/>
      </c>
      <c r="I56" s="48"/>
      <c r="J56" s="43"/>
      <c r="K56" s="43"/>
      <c r="L56" s="68"/>
      <c r="M56" s="43"/>
      <c r="N56" s="41"/>
    </row>
    <row r="57" spans="1:14" ht="15" customHeight="1">
      <c r="A57" s="2"/>
      <c r="B57" s="65"/>
      <c r="C57" s="48"/>
      <c r="D57" s="48"/>
      <c r="E57" s="17"/>
      <c r="F57" s="17"/>
      <c r="G57" s="58"/>
      <c r="H57" s="38">
        <f t="shared" si="1"/>
      </c>
      <c r="I57" s="48"/>
      <c r="J57" s="43"/>
      <c r="K57" s="43"/>
      <c r="L57" s="68"/>
      <c r="M57" s="43"/>
      <c r="N57" s="41"/>
    </row>
    <row r="58" spans="1:14" ht="15" customHeight="1">
      <c r="A58" s="2"/>
      <c r="B58" s="65"/>
      <c r="C58" s="48"/>
      <c r="D58" s="48"/>
      <c r="E58" s="17"/>
      <c r="F58" s="17"/>
      <c r="G58" s="58"/>
      <c r="H58" s="38">
        <f t="shared" si="1"/>
      </c>
      <c r="I58" s="48"/>
      <c r="J58" s="43"/>
      <c r="K58" s="43"/>
      <c r="L58" s="68"/>
      <c r="M58" s="43"/>
      <c r="N58" s="41"/>
    </row>
    <row r="59" spans="1:14" ht="15" customHeight="1">
      <c r="A59" s="2"/>
      <c r="B59" s="66"/>
      <c r="C59" s="48"/>
      <c r="D59" s="48"/>
      <c r="E59" s="17"/>
      <c r="F59" s="17"/>
      <c r="G59" s="58"/>
      <c r="H59" s="38">
        <f t="shared" si="1"/>
      </c>
      <c r="I59" s="48"/>
      <c r="J59" s="47">
        <f>SUM(H55:H59)</f>
        <v>9.12</v>
      </c>
      <c r="K59" s="44">
        <f>IF(J59=0,"0",INT(IF(J59=0,"0",J59/(J49+J54+J59+J64)*100))/100)</f>
        <v>0.43</v>
      </c>
      <c r="L59" s="69"/>
      <c r="M59" s="44">
        <f>IF(J59=0,"0",K59)</f>
        <v>0.43</v>
      </c>
      <c r="N59" s="41" t="str">
        <f>IF(M38=0,"－",IF(M59*100&lt;M28*100,"小",IF(M59*100=M28*100,"OK",IF(M59*100&gt;M28*100,"OK"))))</f>
        <v>小</v>
      </c>
    </row>
    <row r="60" spans="1:14" ht="15" customHeight="1">
      <c r="A60" s="2"/>
      <c r="B60" s="64" t="s">
        <v>31</v>
      </c>
      <c r="C60" s="18" t="s">
        <v>38</v>
      </c>
      <c r="D60" s="16" t="s">
        <v>47</v>
      </c>
      <c r="E60" s="17">
        <v>1.5</v>
      </c>
      <c r="F60" s="63">
        <v>2</v>
      </c>
      <c r="G60" s="58">
        <v>1</v>
      </c>
      <c r="H60" s="38">
        <f>IF(E60="","",ROUNDDOWN(E60*F60*G60,3))</f>
        <v>3</v>
      </c>
      <c r="I60" s="48"/>
      <c r="J60" s="42"/>
      <c r="K60" s="42"/>
      <c r="L60" s="67"/>
      <c r="M60" s="42"/>
      <c r="N60" s="41"/>
    </row>
    <row r="61" spans="1:14" ht="15" customHeight="1">
      <c r="A61" s="2"/>
      <c r="B61" s="65"/>
      <c r="C61" s="15" t="s">
        <v>48</v>
      </c>
      <c r="D61" s="16" t="s">
        <v>49</v>
      </c>
      <c r="E61" s="17">
        <v>1.5</v>
      </c>
      <c r="F61" s="17">
        <v>0.9</v>
      </c>
      <c r="G61" s="58">
        <v>1</v>
      </c>
      <c r="H61" s="38">
        <f t="shared" si="1"/>
        <v>1.35</v>
      </c>
      <c r="I61" s="48"/>
      <c r="J61" s="43"/>
      <c r="K61" s="43"/>
      <c r="L61" s="68"/>
      <c r="M61" s="43"/>
      <c r="N61" s="41"/>
    </row>
    <row r="62" spans="1:14" ht="15" customHeight="1">
      <c r="A62" s="2"/>
      <c r="B62" s="65"/>
      <c r="C62" s="15" t="s">
        <v>41</v>
      </c>
      <c r="D62" s="16" t="s">
        <v>42</v>
      </c>
      <c r="E62" s="17">
        <v>1.96</v>
      </c>
      <c r="F62" s="17">
        <v>0.9</v>
      </c>
      <c r="G62" s="58">
        <v>1</v>
      </c>
      <c r="H62" s="38">
        <f t="shared" si="1"/>
        <v>1.764</v>
      </c>
      <c r="I62" s="48"/>
      <c r="J62" s="43"/>
      <c r="K62" s="43"/>
      <c r="L62" s="68"/>
      <c r="M62" s="43"/>
      <c r="N62" s="41"/>
    </row>
    <row r="63" spans="1:14" ht="15" customHeight="1">
      <c r="A63" s="2"/>
      <c r="B63" s="65"/>
      <c r="C63" s="15" t="s">
        <v>50</v>
      </c>
      <c r="D63" s="16" t="s">
        <v>51</v>
      </c>
      <c r="E63" s="17">
        <v>0.7</v>
      </c>
      <c r="F63" s="17">
        <v>1.9</v>
      </c>
      <c r="G63" s="58">
        <v>1</v>
      </c>
      <c r="H63" s="38">
        <f>IF(E63="","",ROUNDDOWN(E63*F63*G63,3))</f>
        <v>1.33</v>
      </c>
      <c r="I63" s="48"/>
      <c r="J63" s="43"/>
      <c r="K63" s="43"/>
      <c r="L63" s="68"/>
      <c r="M63" s="43"/>
      <c r="N63" s="41"/>
    </row>
    <row r="64" spans="1:14" ht="15" customHeight="1">
      <c r="A64" s="2"/>
      <c r="B64" s="66"/>
      <c r="C64" s="48"/>
      <c r="D64" s="48"/>
      <c r="E64" s="17"/>
      <c r="F64" s="17"/>
      <c r="G64" s="58"/>
      <c r="H64" s="38">
        <f t="shared" si="1"/>
      </c>
      <c r="I64" s="48"/>
      <c r="J64" s="47">
        <f>SUM(H60:H64)</f>
        <v>7.444</v>
      </c>
      <c r="K64" s="44">
        <f>IF(J64=0,"0",INT(IF(J64=0,"0",J64/(J49+J54+J59+J64)*100))/100)</f>
        <v>0.35</v>
      </c>
      <c r="L64" s="69"/>
      <c r="M64" s="44">
        <f>IF(J64=0,"0",K64)</f>
        <v>0.35</v>
      </c>
      <c r="N64" s="41" t="str">
        <f>IF(M38=0,"－",IF(M64*100&lt;M33*100,"小",IF(M64*100=M33*100,"OK",IF(M64*100&gt;M33*100,"OK"))))</f>
        <v>OK</v>
      </c>
    </row>
    <row r="65" spans="1:13" ht="15" customHeight="1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 customHeight="1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</sheetData>
  <sheetProtection/>
  <mergeCells count="26">
    <mergeCell ref="H3:M3"/>
    <mergeCell ref="A4:B4"/>
    <mergeCell ref="B10:C10"/>
    <mergeCell ref="E10:F10"/>
    <mergeCell ref="B14:B18"/>
    <mergeCell ref="B3:C3"/>
    <mergeCell ref="D3:E3"/>
    <mergeCell ref="F3:G3"/>
    <mergeCell ref="B29:B33"/>
    <mergeCell ref="L29:L33"/>
    <mergeCell ref="A35:B35"/>
    <mergeCell ref="B41:C41"/>
    <mergeCell ref="E41:F41"/>
    <mergeCell ref="L14:L18"/>
    <mergeCell ref="B19:B23"/>
    <mergeCell ref="L19:L23"/>
    <mergeCell ref="B24:B28"/>
    <mergeCell ref="L24:L28"/>
    <mergeCell ref="B55:B59"/>
    <mergeCell ref="L55:L59"/>
    <mergeCell ref="B60:B64"/>
    <mergeCell ref="L60:L64"/>
    <mergeCell ref="B45:B49"/>
    <mergeCell ref="L45:L49"/>
    <mergeCell ref="B50:B54"/>
    <mergeCell ref="L50:L54"/>
  </mergeCells>
  <conditionalFormatting sqref="N41 N54 N59 N64">
    <cfRule type="containsText" priority="2" dxfId="0" operator="containsText" stopIfTrue="1" text="小">
      <formula>NOT(ISERROR(SEARCH("小",N41)))</formula>
    </cfRule>
  </conditionalFormatting>
  <conditionalFormatting sqref="N49">
    <cfRule type="containsText" priority="1" dxfId="0" operator="containsText" stopIfTrue="1" text="小">
      <formula>NOT(ISERROR(SEARCH("小",N49)))</formula>
    </cfRule>
  </conditionalFormatting>
  <printOptions/>
  <pageMargins left="1.141732283464567" right="0.5118110236220472" top="0.984251968503937" bottom="0.7086614173228347" header="0.5118110236220472" footer="0.5118110236220472"/>
  <pageSetup horizontalDpi="600" verticalDpi="600" orientation="portrait" paperSize="9" scale="65" r:id="rId4"/>
  <headerFooter alignWithMargins="0">
    <oddFooter>&amp;L　　　　　　　　　　一財）日本建築総合試験所&amp;R20160427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6"/>
  <sheetViews>
    <sheetView view="pageBreakPreview" zoomScale="80" zoomScaleSheetLayoutView="80" workbookViewId="0" topLeftCell="A1">
      <selection activeCell="G2" sqref="G2"/>
    </sheetView>
  </sheetViews>
  <sheetFormatPr defaultColWidth="9.00390625" defaultRowHeight="15" customHeight="1"/>
  <cols>
    <col min="1" max="1" width="4.625" style="0" customWidth="1"/>
    <col min="14" max="14" width="10.625" style="0" customWidth="1"/>
  </cols>
  <sheetData>
    <row r="1" ht="4.5" customHeight="1"/>
    <row r="2" ht="22.5" customHeight="1" thickBot="1">
      <c r="A2" s="1" t="s">
        <v>15</v>
      </c>
    </row>
    <row r="3" spans="1:13" ht="26.25" customHeight="1" thickBot="1">
      <c r="A3" s="2"/>
      <c r="B3" s="84" t="s">
        <v>0</v>
      </c>
      <c r="C3" s="85"/>
      <c r="D3" s="79" t="s">
        <v>37</v>
      </c>
      <c r="E3" s="86"/>
      <c r="F3" s="87" t="s">
        <v>1</v>
      </c>
      <c r="G3" s="85"/>
      <c r="H3" s="79" t="s">
        <v>54</v>
      </c>
      <c r="I3" s="80"/>
      <c r="J3" s="80"/>
      <c r="K3" s="80"/>
      <c r="L3" s="80"/>
      <c r="M3" s="81"/>
    </row>
    <row r="4" spans="1:13" ht="26.25" customHeight="1">
      <c r="A4" s="76" t="s">
        <v>35</v>
      </c>
      <c r="B4" s="76"/>
      <c r="C4" s="28"/>
      <c r="D4" s="27"/>
      <c r="E4" s="27"/>
      <c r="F4" s="28"/>
      <c r="G4" s="28"/>
      <c r="H4" s="27"/>
      <c r="I4" s="27"/>
      <c r="J4" s="27"/>
      <c r="K4" s="27"/>
      <c r="L4" s="27"/>
      <c r="M4" s="27"/>
    </row>
    <row r="5" s="4" customFormat="1" ht="18" customHeight="1">
      <c r="B5" s="29" t="s">
        <v>10</v>
      </c>
    </row>
    <row r="6" spans="1:13" ht="15" customHeight="1">
      <c r="A6" s="2"/>
      <c r="B6" s="3" t="s">
        <v>2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/>
      <c r="J6" s="48"/>
      <c r="K6" s="48"/>
      <c r="L6" s="48"/>
      <c r="M6" s="10" t="s">
        <v>11</v>
      </c>
    </row>
    <row r="7" spans="1:13" ht="15" customHeight="1">
      <c r="A7" s="2"/>
      <c r="B7" s="3" t="s">
        <v>3</v>
      </c>
      <c r="C7" s="52">
        <v>22.69</v>
      </c>
      <c r="D7" s="53">
        <v>6.26</v>
      </c>
      <c r="E7" s="54">
        <v>9.8</v>
      </c>
      <c r="F7" s="53">
        <v>11.37</v>
      </c>
      <c r="G7" s="53">
        <v>8.34</v>
      </c>
      <c r="H7" s="53">
        <v>8.11</v>
      </c>
      <c r="I7" s="55"/>
      <c r="J7" s="55"/>
      <c r="K7" s="55"/>
      <c r="L7" s="55"/>
      <c r="M7" s="56">
        <f>SUM(C7:L7)</f>
        <v>66.57</v>
      </c>
    </row>
    <row r="8" spans="1:1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5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59.25" customHeight="1">
      <c r="A10" s="2"/>
      <c r="B10" s="82" t="s">
        <v>25</v>
      </c>
      <c r="C10" s="83"/>
      <c r="D10" s="20">
        <f>M7</f>
        <v>66.57</v>
      </c>
      <c r="E10" s="82" t="s">
        <v>13</v>
      </c>
      <c r="F10" s="83"/>
      <c r="G10" s="31">
        <f>SUM(J18:J33)</f>
        <v>10.279</v>
      </c>
      <c r="H10" s="8" t="s">
        <v>14</v>
      </c>
      <c r="I10" s="26">
        <f>IF(D10="","",INT(G10/D10*100)/100)</f>
        <v>0.15</v>
      </c>
      <c r="J10" s="6" t="s">
        <v>17</v>
      </c>
      <c r="K10" s="51">
        <v>0.02</v>
      </c>
      <c r="L10" s="8" t="s">
        <v>34</v>
      </c>
      <c r="M10" s="25">
        <f>IF(B10="","",I10-K10)</f>
        <v>0.13</v>
      </c>
    </row>
    <row r="11" spans="1:1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/>
      <c r="B12" s="5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9.75" customHeight="1">
      <c r="A13" s="2"/>
      <c r="B13" s="40" t="s">
        <v>18</v>
      </c>
      <c r="C13" s="40" t="s">
        <v>19</v>
      </c>
      <c r="D13" s="40" t="s">
        <v>20</v>
      </c>
      <c r="E13" s="40" t="s">
        <v>21</v>
      </c>
      <c r="F13" s="40" t="s">
        <v>22</v>
      </c>
      <c r="G13" s="40" t="s">
        <v>23</v>
      </c>
      <c r="H13" s="8" t="s">
        <v>24</v>
      </c>
      <c r="I13" s="49"/>
      <c r="J13" s="8" t="s">
        <v>32</v>
      </c>
      <c r="K13" s="9" t="s">
        <v>27</v>
      </c>
      <c r="L13" s="6" t="s">
        <v>17</v>
      </c>
      <c r="M13" s="9" t="s">
        <v>26</v>
      </c>
    </row>
    <row r="14" spans="1:13" ht="15" customHeight="1">
      <c r="A14" s="2"/>
      <c r="B14" s="70" t="s">
        <v>29</v>
      </c>
      <c r="C14" s="15"/>
      <c r="D14" s="16"/>
      <c r="E14" s="17"/>
      <c r="F14" s="17"/>
      <c r="G14" s="58"/>
      <c r="H14" s="19">
        <f>IF(E14="","",ROUNDDOWN(E14*F14*G14,3))</f>
      </c>
      <c r="I14" s="48"/>
      <c r="J14" s="14"/>
      <c r="K14" s="12"/>
      <c r="L14" s="73"/>
      <c r="M14" s="12"/>
    </row>
    <row r="15" spans="1:13" ht="15" customHeight="1">
      <c r="A15" s="2"/>
      <c r="B15" s="71"/>
      <c r="C15" s="15"/>
      <c r="D15" s="16"/>
      <c r="E15" s="17"/>
      <c r="F15" s="17"/>
      <c r="G15" s="58"/>
      <c r="H15" s="19">
        <f aca="true" t="shared" si="0" ref="H15:H33">IF(E15="","",ROUNDDOWN(E15*F15*G15,3))</f>
      </c>
      <c r="I15" s="48"/>
      <c r="J15" s="13"/>
      <c r="K15" s="13"/>
      <c r="L15" s="74"/>
      <c r="M15" s="13"/>
    </row>
    <row r="16" spans="1:13" ht="15" customHeight="1">
      <c r="A16" s="2"/>
      <c r="B16" s="71"/>
      <c r="C16" s="48"/>
      <c r="D16" s="48"/>
      <c r="E16" s="17"/>
      <c r="F16" s="17"/>
      <c r="G16" s="58"/>
      <c r="H16" s="19">
        <f t="shared" si="0"/>
      </c>
      <c r="I16" s="48"/>
      <c r="J16" s="13"/>
      <c r="K16" s="13"/>
      <c r="L16" s="74"/>
      <c r="M16" s="13"/>
    </row>
    <row r="17" spans="1:13" ht="15" customHeight="1">
      <c r="A17" s="2"/>
      <c r="B17" s="71"/>
      <c r="C17" s="48"/>
      <c r="D17" s="48"/>
      <c r="E17" s="17"/>
      <c r="F17" s="17"/>
      <c r="G17" s="58"/>
      <c r="H17" s="19">
        <f t="shared" si="0"/>
      </c>
      <c r="I17" s="48"/>
      <c r="J17" s="13"/>
      <c r="K17" s="13"/>
      <c r="L17" s="74"/>
      <c r="M17" s="13"/>
    </row>
    <row r="18" spans="1:13" ht="15" customHeight="1">
      <c r="A18" s="2"/>
      <c r="B18" s="72"/>
      <c r="C18" s="48"/>
      <c r="D18" s="48"/>
      <c r="E18" s="17"/>
      <c r="F18" s="17"/>
      <c r="G18" s="58"/>
      <c r="H18" s="19">
        <f t="shared" si="0"/>
      </c>
      <c r="I18" s="50"/>
      <c r="J18" s="21">
        <f>SUM(H14:H18)</f>
        <v>0</v>
      </c>
      <c r="K18" s="11" t="str">
        <f>IF(J18=0,"0",INT(IF(J18=0,"0",J18/(J18+J23+J28+J33)*100))/100)</f>
        <v>0</v>
      </c>
      <c r="L18" s="75"/>
      <c r="M18" s="11" t="str">
        <f>IF(J18=0,"0",K18-L14)</f>
        <v>0</v>
      </c>
    </row>
    <row r="19" spans="1:13" ht="15" customHeight="1">
      <c r="A19" s="2"/>
      <c r="B19" s="70" t="s">
        <v>28</v>
      </c>
      <c r="C19" s="15"/>
      <c r="D19" s="16"/>
      <c r="E19" s="17"/>
      <c r="F19" s="17"/>
      <c r="G19" s="58"/>
      <c r="H19" s="19">
        <f t="shared" si="0"/>
      </c>
      <c r="I19" s="48"/>
      <c r="J19" s="22"/>
      <c r="K19" s="12"/>
      <c r="L19" s="73"/>
      <c r="M19" s="12"/>
    </row>
    <row r="20" spans="1:13" ht="15" customHeight="1">
      <c r="A20" s="2"/>
      <c r="B20" s="71"/>
      <c r="C20" s="48"/>
      <c r="D20" s="48"/>
      <c r="E20" s="17"/>
      <c r="F20" s="17"/>
      <c r="G20" s="58"/>
      <c r="H20" s="19">
        <f t="shared" si="0"/>
      </c>
      <c r="I20" s="48"/>
      <c r="J20" s="23"/>
      <c r="K20" s="13"/>
      <c r="L20" s="74"/>
      <c r="M20" s="13"/>
    </row>
    <row r="21" spans="1:13" ht="15" customHeight="1">
      <c r="A21" s="2"/>
      <c r="B21" s="71"/>
      <c r="C21" s="48"/>
      <c r="D21" s="48"/>
      <c r="E21" s="17"/>
      <c r="F21" s="17"/>
      <c r="G21" s="58"/>
      <c r="H21" s="19">
        <f t="shared" si="0"/>
      </c>
      <c r="I21" s="48"/>
      <c r="J21" s="23"/>
      <c r="K21" s="13"/>
      <c r="L21" s="74"/>
      <c r="M21" s="13"/>
    </row>
    <row r="22" spans="1:13" ht="15" customHeight="1">
      <c r="A22" s="2"/>
      <c r="B22" s="71"/>
      <c r="C22" s="48"/>
      <c r="D22" s="48"/>
      <c r="E22" s="17"/>
      <c r="F22" s="17"/>
      <c r="G22" s="58"/>
      <c r="H22" s="19">
        <f t="shared" si="0"/>
      </c>
      <c r="I22" s="48"/>
      <c r="J22" s="23"/>
      <c r="K22" s="13"/>
      <c r="L22" s="74"/>
      <c r="M22" s="13"/>
    </row>
    <row r="23" spans="1:13" ht="15" customHeight="1">
      <c r="A23" s="2"/>
      <c r="B23" s="72"/>
      <c r="C23" s="48"/>
      <c r="D23" s="48"/>
      <c r="E23" s="17"/>
      <c r="F23" s="17"/>
      <c r="G23" s="58"/>
      <c r="H23" s="19">
        <f t="shared" si="0"/>
      </c>
      <c r="I23" s="48"/>
      <c r="J23" s="21">
        <f>SUM(H19:H23)</f>
        <v>0</v>
      </c>
      <c r="K23" s="11" t="str">
        <f>IF(J23=0,"0",INT(IF(J23=0,"0",J23/(J18+J23+J28+J33)*100))/100)</f>
        <v>0</v>
      </c>
      <c r="L23" s="75"/>
      <c r="M23" s="11" t="str">
        <f>IF(J23=0,"0",K23-L19)</f>
        <v>0</v>
      </c>
    </row>
    <row r="24" spans="1:13" ht="15" customHeight="1">
      <c r="A24" s="2"/>
      <c r="B24" s="70" t="s">
        <v>30</v>
      </c>
      <c r="C24" s="18" t="s">
        <v>4</v>
      </c>
      <c r="D24" s="16" t="s">
        <v>46</v>
      </c>
      <c r="E24" s="17">
        <v>4.93</v>
      </c>
      <c r="F24" s="17">
        <v>2.085</v>
      </c>
      <c r="G24" s="58">
        <v>1</v>
      </c>
      <c r="H24" s="19">
        <f t="shared" si="0"/>
        <v>10.279</v>
      </c>
      <c r="I24" s="48"/>
      <c r="J24" s="12"/>
      <c r="K24" s="12"/>
      <c r="L24" s="73">
        <v>0</v>
      </c>
      <c r="M24" s="12"/>
    </row>
    <row r="25" spans="1:13" ht="15" customHeight="1">
      <c r="A25" s="2"/>
      <c r="B25" s="71"/>
      <c r="C25" s="48"/>
      <c r="D25" s="48"/>
      <c r="E25" s="17"/>
      <c r="F25" s="17"/>
      <c r="G25" s="58"/>
      <c r="H25" s="19">
        <f t="shared" si="0"/>
      </c>
      <c r="I25" s="48"/>
      <c r="J25" s="13"/>
      <c r="K25" s="13"/>
      <c r="L25" s="74"/>
      <c r="M25" s="13"/>
    </row>
    <row r="26" spans="1:13" ht="15" customHeight="1">
      <c r="A26" s="2"/>
      <c r="B26" s="71"/>
      <c r="C26" s="48"/>
      <c r="D26" s="48"/>
      <c r="E26" s="17"/>
      <c r="F26" s="17"/>
      <c r="G26" s="58"/>
      <c r="H26" s="19">
        <f t="shared" si="0"/>
      </c>
      <c r="I26" s="48"/>
      <c r="J26" s="13"/>
      <c r="K26" s="13"/>
      <c r="L26" s="74"/>
      <c r="M26" s="13"/>
    </row>
    <row r="27" spans="1:13" ht="15" customHeight="1">
      <c r="A27" s="2"/>
      <c r="B27" s="71"/>
      <c r="C27" s="48"/>
      <c r="D27" s="48"/>
      <c r="E27" s="17"/>
      <c r="F27" s="17"/>
      <c r="G27" s="58"/>
      <c r="H27" s="19">
        <f t="shared" si="0"/>
      </c>
      <c r="I27" s="48"/>
      <c r="J27" s="13"/>
      <c r="K27" s="13"/>
      <c r="L27" s="74"/>
      <c r="M27" s="13"/>
    </row>
    <row r="28" spans="1:13" ht="15" customHeight="1">
      <c r="A28" s="2"/>
      <c r="B28" s="72"/>
      <c r="C28" s="48"/>
      <c r="D28" s="48"/>
      <c r="E28" s="17"/>
      <c r="F28" s="17"/>
      <c r="G28" s="58"/>
      <c r="H28" s="19">
        <f t="shared" si="0"/>
      </c>
      <c r="I28" s="48"/>
      <c r="J28" s="21">
        <f>SUM(H24:H28)</f>
        <v>10.279</v>
      </c>
      <c r="K28" s="11">
        <f>IF(J28=0,"0",INT(IF(J28=0,"0",J28/(J18+J23+J28+J33)*100))/100)</f>
        <v>1</v>
      </c>
      <c r="L28" s="75"/>
      <c r="M28" s="11">
        <f>IF(J28=0,"0",K28-L24)</f>
        <v>1</v>
      </c>
    </row>
    <row r="29" spans="1:15" ht="15" customHeight="1">
      <c r="A29" s="2"/>
      <c r="B29" s="70" t="s">
        <v>31</v>
      </c>
      <c r="C29" s="18"/>
      <c r="D29" s="16"/>
      <c r="E29" s="17"/>
      <c r="F29" s="17"/>
      <c r="G29" s="58"/>
      <c r="H29" s="19">
        <f t="shared" si="0"/>
      </c>
      <c r="I29" s="48"/>
      <c r="J29" s="12"/>
      <c r="K29" s="12"/>
      <c r="L29" s="73"/>
      <c r="M29" s="12"/>
      <c r="O29" s="24"/>
    </row>
    <row r="30" spans="1:15" ht="15" customHeight="1">
      <c r="A30" s="2"/>
      <c r="B30" s="71"/>
      <c r="C30" s="15"/>
      <c r="D30" s="16"/>
      <c r="E30" s="17"/>
      <c r="F30" s="17"/>
      <c r="G30" s="58"/>
      <c r="H30" s="19">
        <f t="shared" si="0"/>
      </c>
      <c r="I30" s="48"/>
      <c r="J30" s="13"/>
      <c r="K30" s="13"/>
      <c r="L30" s="74"/>
      <c r="M30" s="13"/>
      <c r="O30" s="24"/>
    </row>
    <row r="31" spans="1:15" ht="15" customHeight="1">
      <c r="A31" s="2"/>
      <c r="B31" s="71"/>
      <c r="C31" s="15"/>
      <c r="D31" s="16"/>
      <c r="E31" s="17"/>
      <c r="F31" s="17"/>
      <c r="G31" s="58"/>
      <c r="H31" s="19">
        <f t="shared" si="0"/>
      </c>
      <c r="I31" s="48"/>
      <c r="J31" s="13"/>
      <c r="K31" s="13"/>
      <c r="L31" s="74"/>
      <c r="M31" s="13"/>
      <c r="O31" s="24"/>
    </row>
    <row r="32" spans="1:15" ht="15" customHeight="1">
      <c r="A32" s="2"/>
      <c r="B32" s="71"/>
      <c r="C32" s="15"/>
      <c r="D32" s="16"/>
      <c r="E32" s="17"/>
      <c r="F32" s="17"/>
      <c r="G32" s="58"/>
      <c r="H32" s="19">
        <f>IF(E32="","",ROUNDDOWN(E32*F32*G32,3))</f>
      </c>
      <c r="I32" s="48"/>
      <c r="J32" s="13"/>
      <c r="K32" s="13"/>
      <c r="L32" s="74"/>
      <c r="M32" s="13"/>
      <c r="O32" s="24"/>
    </row>
    <row r="33" spans="1:16" ht="15" customHeight="1">
      <c r="A33" s="2"/>
      <c r="B33" s="72"/>
      <c r="C33" s="48"/>
      <c r="D33" s="48"/>
      <c r="E33" s="17"/>
      <c r="F33" s="17"/>
      <c r="G33" s="58"/>
      <c r="H33" s="19">
        <f t="shared" si="0"/>
      </c>
      <c r="I33" s="48"/>
      <c r="J33" s="21">
        <f>SUM(H29:H33)</f>
        <v>0</v>
      </c>
      <c r="K33" s="11" t="str">
        <f>IF(J33=0,"0",INT(IF(J33=0,"0",J33/(J18+J23+J28+J33)*100))/100)</f>
        <v>0</v>
      </c>
      <c r="L33" s="75"/>
      <c r="M33" s="11" t="str">
        <f>IF(J33=0,"0",K33-L29)</f>
        <v>0</v>
      </c>
      <c r="O33" s="24"/>
      <c r="P33" t="s">
        <v>33</v>
      </c>
    </row>
    <row r="34" spans="1:15" ht="15" customHeigh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24"/>
      <c r="M34" s="7"/>
      <c r="O34" s="24"/>
    </row>
    <row r="35" spans="1:15" ht="15" customHeight="1">
      <c r="A35" s="76" t="s">
        <v>36</v>
      </c>
      <c r="B35" s="76"/>
      <c r="C35" s="28"/>
      <c r="D35" s="27"/>
      <c r="E35" s="27"/>
      <c r="F35" s="28"/>
      <c r="G35" s="28"/>
      <c r="H35" s="27"/>
      <c r="I35" s="27"/>
      <c r="J35" s="27"/>
      <c r="K35" s="27"/>
      <c r="L35" s="27"/>
      <c r="M35" s="27"/>
      <c r="O35" s="24"/>
    </row>
    <row r="36" spans="1:13" ht="18" customHeight="1">
      <c r="A36" s="4"/>
      <c r="B36" s="29" t="s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4" ht="15" customHeight="1">
      <c r="A37" s="2"/>
      <c r="B37" s="3" t="s">
        <v>2</v>
      </c>
      <c r="C37" s="48" t="s">
        <v>4</v>
      </c>
      <c r="D37" s="48" t="s">
        <v>5</v>
      </c>
      <c r="E37" s="48" t="s">
        <v>6</v>
      </c>
      <c r="F37" s="48" t="s">
        <v>7</v>
      </c>
      <c r="G37" s="48" t="s">
        <v>8</v>
      </c>
      <c r="H37" s="48" t="s">
        <v>9</v>
      </c>
      <c r="I37" s="48"/>
      <c r="J37" s="48"/>
      <c r="K37" s="48"/>
      <c r="L37" s="48"/>
      <c r="M37" s="37" t="s">
        <v>11</v>
      </c>
      <c r="N37" s="30"/>
    </row>
    <row r="38" spans="1:14" ht="15" customHeight="1">
      <c r="A38" s="2"/>
      <c r="B38" s="3" t="s">
        <v>3</v>
      </c>
      <c r="C38" s="57">
        <v>21.45</v>
      </c>
      <c r="D38" s="53">
        <v>6.26</v>
      </c>
      <c r="E38" s="54">
        <v>9.8</v>
      </c>
      <c r="F38" s="53">
        <v>11.37</v>
      </c>
      <c r="G38" s="53">
        <v>8.34</v>
      </c>
      <c r="H38" s="53">
        <v>8.11</v>
      </c>
      <c r="I38" s="55"/>
      <c r="J38" s="55"/>
      <c r="K38" s="55"/>
      <c r="L38" s="55"/>
      <c r="M38" s="59">
        <f>SUM(C38:L38)</f>
        <v>65.33</v>
      </c>
      <c r="N38" s="30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0"/>
    </row>
    <row r="40" spans="1:14" ht="15" customHeight="1">
      <c r="A40" s="2"/>
      <c r="B40" s="5" t="s">
        <v>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1" t="s">
        <v>53</v>
      </c>
    </row>
    <row r="41" spans="1:14" ht="59.25" customHeight="1">
      <c r="A41" s="2"/>
      <c r="B41" s="77" t="s">
        <v>25</v>
      </c>
      <c r="C41" s="78"/>
      <c r="D41" s="32">
        <f>M38</f>
        <v>65.33</v>
      </c>
      <c r="E41" s="77" t="s">
        <v>13</v>
      </c>
      <c r="F41" s="78"/>
      <c r="G41" s="33">
        <f>SUM(J49:J64)</f>
        <v>8</v>
      </c>
      <c r="H41" s="34" t="s">
        <v>14</v>
      </c>
      <c r="I41" s="35">
        <f>IF(D41="","",INT(G41/D41*100)/100)</f>
        <v>0.12</v>
      </c>
      <c r="J41" s="62"/>
      <c r="K41" s="61"/>
      <c r="L41" s="34" t="s">
        <v>34</v>
      </c>
      <c r="M41" s="36">
        <f>IF(B41="","",I41-K41)</f>
        <v>0.12</v>
      </c>
      <c r="N41" s="41" t="str">
        <f>IF(M38=0,"－",IF(M41*100&lt;M10*100,"小",IF(M41*100=M10*100,"OK",IF(M41*100&gt;M10*100,"OK"))))</f>
        <v>小</v>
      </c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1"/>
    </row>
    <row r="43" spans="1:14" ht="18" customHeight="1">
      <c r="A43" s="2"/>
      <c r="B43" s="5" t="s">
        <v>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1"/>
    </row>
    <row r="44" spans="1:14" ht="39.75" customHeight="1">
      <c r="A44" s="2"/>
      <c r="B44" s="6" t="s">
        <v>18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23</v>
      </c>
      <c r="H44" s="34" t="s">
        <v>24</v>
      </c>
      <c r="I44" s="49"/>
      <c r="J44" s="34" t="s">
        <v>32</v>
      </c>
      <c r="K44" s="39" t="s">
        <v>27</v>
      </c>
      <c r="L44" s="62"/>
      <c r="M44" s="39" t="s">
        <v>26</v>
      </c>
      <c r="N44" s="41" t="s">
        <v>53</v>
      </c>
    </row>
    <row r="45" spans="1:14" ht="15" customHeight="1">
      <c r="A45" s="2"/>
      <c r="B45" s="64" t="s">
        <v>29</v>
      </c>
      <c r="C45" s="15"/>
      <c r="D45" s="16"/>
      <c r="E45" s="17"/>
      <c r="F45" s="17"/>
      <c r="G45" s="58"/>
      <c r="H45" s="38">
        <f>IF(E45="","",ROUNDDOWN(E45*F45*G45,3))</f>
      </c>
      <c r="I45" s="48"/>
      <c r="J45" s="60"/>
      <c r="K45" s="42"/>
      <c r="L45" s="67"/>
      <c r="M45" s="42"/>
      <c r="N45" s="41"/>
    </row>
    <row r="46" spans="1:14" ht="15" customHeight="1">
      <c r="A46" s="2"/>
      <c r="B46" s="65"/>
      <c r="C46" s="15"/>
      <c r="D46" s="16"/>
      <c r="E46" s="17"/>
      <c r="F46" s="17"/>
      <c r="G46" s="58"/>
      <c r="H46" s="38">
        <f>IF(E46="","",ROUNDDOWN(E46*F46*G46,3))</f>
      </c>
      <c r="I46" s="48"/>
      <c r="J46" s="43"/>
      <c r="K46" s="43"/>
      <c r="L46" s="68"/>
      <c r="M46" s="43"/>
      <c r="N46" s="41"/>
    </row>
    <row r="47" spans="1:14" ht="15" customHeight="1">
      <c r="A47" s="2"/>
      <c r="B47" s="65"/>
      <c r="C47" s="48"/>
      <c r="D47" s="48"/>
      <c r="E47" s="17"/>
      <c r="F47" s="17"/>
      <c r="G47" s="58"/>
      <c r="H47" s="38">
        <f aca="true" t="shared" si="1" ref="H47:H64">IF(E47="","",ROUNDDOWN(E47*F47*G47,3))</f>
      </c>
      <c r="I47" s="48"/>
      <c r="J47" s="43"/>
      <c r="K47" s="43"/>
      <c r="L47" s="68"/>
      <c r="M47" s="43"/>
      <c r="N47" s="41"/>
    </row>
    <row r="48" spans="1:14" ht="15" customHeight="1">
      <c r="A48" s="2"/>
      <c r="B48" s="65"/>
      <c r="C48" s="48"/>
      <c r="D48" s="48"/>
      <c r="E48" s="17"/>
      <c r="F48" s="17"/>
      <c r="G48" s="58"/>
      <c r="H48" s="38">
        <f t="shared" si="1"/>
      </c>
      <c r="I48" s="48"/>
      <c r="J48" s="43"/>
      <c r="K48" s="43"/>
      <c r="L48" s="68"/>
      <c r="M48" s="43"/>
      <c r="N48" s="41"/>
    </row>
    <row r="49" spans="1:14" ht="15" customHeight="1">
      <c r="A49" s="2"/>
      <c r="B49" s="66"/>
      <c r="C49" s="48"/>
      <c r="D49" s="48"/>
      <c r="E49" s="17"/>
      <c r="F49" s="17"/>
      <c r="G49" s="58"/>
      <c r="H49" s="38">
        <f t="shared" si="1"/>
      </c>
      <c r="I49" s="50"/>
      <c r="J49" s="47">
        <f>SUM(H45:H49)</f>
        <v>0</v>
      </c>
      <c r="K49" s="44" t="str">
        <f>IF(J49=0,"0",INT(IF(J49=0,"0",J49/(J49+J54+J59+J64)*100))/100)</f>
        <v>0</v>
      </c>
      <c r="L49" s="69"/>
      <c r="M49" s="44" t="str">
        <f>IF(J49=0,"0",K49)</f>
        <v>0</v>
      </c>
      <c r="N49" s="41" t="str">
        <f>IF(M38=0,"－",IF(M49*100&lt;M18*100,"小",IF(M49*100=M18*100,"OK",IF(M49*100&gt;M18*100,"OK"))))</f>
        <v>OK</v>
      </c>
    </row>
    <row r="50" spans="1:14" ht="15" customHeight="1">
      <c r="A50" s="2"/>
      <c r="B50" s="64" t="s">
        <v>28</v>
      </c>
      <c r="C50" s="15"/>
      <c r="D50" s="16"/>
      <c r="E50" s="17"/>
      <c r="F50" s="17"/>
      <c r="G50" s="58"/>
      <c r="H50" s="38">
        <f t="shared" si="1"/>
      </c>
      <c r="I50" s="48"/>
      <c r="J50" s="45"/>
      <c r="K50" s="42"/>
      <c r="L50" s="67"/>
      <c r="M50" s="42"/>
      <c r="N50" s="41"/>
    </row>
    <row r="51" spans="1:14" ht="15" customHeight="1">
      <c r="A51" s="2"/>
      <c r="B51" s="65"/>
      <c r="C51" s="48"/>
      <c r="D51" s="48"/>
      <c r="E51" s="17"/>
      <c r="F51" s="17"/>
      <c r="G51" s="58"/>
      <c r="H51" s="38">
        <f t="shared" si="1"/>
      </c>
      <c r="I51" s="48"/>
      <c r="J51" s="46"/>
      <c r="K51" s="43"/>
      <c r="L51" s="68"/>
      <c r="M51" s="43"/>
      <c r="N51" s="41"/>
    </row>
    <row r="52" spans="1:14" ht="15" customHeight="1">
      <c r="A52" s="2"/>
      <c r="B52" s="65"/>
      <c r="C52" s="48"/>
      <c r="D52" s="48"/>
      <c r="E52" s="17"/>
      <c r="F52" s="17"/>
      <c r="G52" s="58"/>
      <c r="H52" s="38">
        <f t="shared" si="1"/>
      </c>
      <c r="I52" s="48"/>
      <c r="J52" s="46"/>
      <c r="K52" s="43"/>
      <c r="L52" s="68"/>
      <c r="M52" s="43"/>
      <c r="N52" s="41"/>
    </row>
    <row r="53" spans="1:14" ht="15" customHeight="1">
      <c r="A53" s="2"/>
      <c r="B53" s="65"/>
      <c r="C53" s="48"/>
      <c r="D53" s="48"/>
      <c r="E53" s="17"/>
      <c r="F53" s="17"/>
      <c r="G53" s="58"/>
      <c r="H53" s="38">
        <f t="shared" si="1"/>
      </c>
      <c r="I53" s="48"/>
      <c r="J53" s="46"/>
      <c r="K53" s="43"/>
      <c r="L53" s="68"/>
      <c r="M53" s="43"/>
      <c r="N53" s="41"/>
    </row>
    <row r="54" spans="1:14" ht="15" customHeight="1">
      <c r="A54" s="2"/>
      <c r="B54" s="66"/>
      <c r="C54" s="48"/>
      <c r="D54" s="48"/>
      <c r="E54" s="17"/>
      <c r="F54" s="17"/>
      <c r="G54" s="58"/>
      <c r="H54" s="38">
        <f>IF(E54="","",ROUNDDOWN(E54*F54*G54,3))</f>
      </c>
      <c r="I54" s="48"/>
      <c r="J54" s="47">
        <f>SUM(H50:H54)</f>
        <v>0</v>
      </c>
      <c r="K54" s="44" t="str">
        <f>IF(J54=0,"0",INT(IF(J54=0,"0",J54/(J49+J54+J59+J64)*100))/100)</f>
        <v>0</v>
      </c>
      <c r="L54" s="69"/>
      <c r="M54" s="44" t="str">
        <f>IF(J54=0,"0",K54)</f>
        <v>0</v>
      </c>
      <c r="N54" s="41" t="str">
        <f>IF(M38=0,"－",IF(M54*100&lt;M23*100,"小",IF(M54*100=M23*100,"OK",IF(M54*100&gt;M23*100,"OK"))))</f>
        <v>OK</v>
      </c>
    </row>
    <row r="55" spans="1:14" ht="15" customHeight="1">
      <c r="A55" s="2"/>
      <c r="B55" s="64" t="s">
        <v>30</v>
      </c>
      <c r="C55" s="18" t="s">
        <v>4</v>
      </c>
      <c r="D55" s="16" t="s">
        <v>46</v>
      </c>
      <c r="E55" s="63">
        <v>4</v>
      </c>
      <c r="F55" s="63">
        <v>2</v>
      </c>
      <c r="G55" s="58">
        <v>1</v>
      </c>
      <c r="H55" s="38">
        <f>IF(E55="","",ROUNDDOWN(E55*F55*G55,3))</f>
        <v>8</v>
      </c>
      <c r="I55" s="48"/>
      <c r="J55" s="42"/>
      <c r="K55" s="42"/>
      <c r="L55" s="67"/>
      <c r="M55" s="42"/>
      <c r="N55" s="41"/>
    </row>
    <row r="56" spans="1:14" ht="15" customHeight="1">
      <c r="A56" s="2"/>
      <c r="B56" s="65"/>
      <c r="C56" s="48"/>
      <c r="D56" s="48"/>
      <c r="E56" s="17"/>
      <c r="F56" s="17"/>
      <c r="G56" s="58"/>
      <c r="H56" s="38">
        <f t="shared" si="1"/>
      </c>
      <c r="I56" s="48"/>
      <c r="J56" s="43"/>
      <c r="K56" s="43"/>
      <c r="L56" s="68"/>
      <c r="M56" s="43"/>
      <c r="N56" s="41"/>
    </row>
    <row r="57" spans="1:14" ht="15" customHeight="1">
      <c r="A57" s="2"/>
      <c r="B57" s="65"/>
      <c r="C57" s="48"/>
      <c r="D57" s="48"/>
      <c r="E57" s="17"/>
      <c r="F57" s="17"/>
      <c r="G57" s="58"/>
      <c r="H57" s="38">
        <f t="shared" si="1"/>
      </c>
      <c r="I57" s="48"/>
      <c r="J57" s="43"/>
      <c r="K57" s="43"/>
      <c r="L57" s="68"/>
      <c r="M57" s="43"/>
      <c r="N57" s="41"/>
    </row>
    <row r="58" spans="1:14" ht="15" customHeight="1">
      <c r="A58" s="2"/>
      <c r="B58" s="65"/>
      <c r="C58" s="48"/>
      <c r="D58" s="48"/>
      <c r="E58" s="17"/>
      <c r="F58" s="17"/>
      <c r="G58" s="58"/>
      <c r="H58" s="38">
        <f t="shared" si="1"/>
      </c>
      <c r="I58" s="48"/>
      <c r="J58" s="43"/>
      <c r="K58" s="43"/>
      <c r="L58" s="68"/>
      <c r="M58" s="43"/>
      <c r="N58" s="41"/>
    </row>
    <row r="59" spans="1:14" ht="15" customHeight="1">
      <c r="A59" s="2"/>
      <c r="B59" s="66"/>
      <c r="C59" s="48"/>
      <c r="D59" s="48"/>
      <c r="E59" s="17"/>
      <c r="F59" s="17"/>
      <c r="G59" s="58"/>
      <c r="H59" s="38">
        <f t="shared" si="1"/>
      </c>
      <c r="I59" s="48"/>
      <c r="J59" s="47">
        <f>SUM(H55:H59)</f>
        <v>8</v>
      </c>
      <c r="K59" s="44">
        <f>IF(J59=0,"0",INT(IF(J59=0,"0",J59/(J49+J54+J59+J64)*100))/100)</f>
        <v>1</v>
      </c>
      <c r="L59" s="69"/>
      <c r="M59" s="44">
        <f>IF(J59=0,"0",K59)</f>
        <v>1</v>
      </c>
      <c r="N59" s="41" t="str">
        <f>IF(M38=0,"－",IF(M59*100&lt;M28*100,"小",IF(M59*100=M28*100,"OK",IF(M59*100&gt;M28*100,"OK"))))</f>
        <v>OK</v>
      </c>
    </row>
    <row r="60" spans="1:14" ht="15" customHeight="1">
      <c r="A60" s="2"/>
      <c r="B60" s="64" t="s">
        <v>31</v>
      </c>
      <c r="C60" s="18"/>
      <c r="D60" s="16"/>
      <c r="E60" s="17"/>
      <c r="F60" s="17"/>
      <c r="G60" s="58"/>
      <c r="H60" s="38">
        <f>IF(E60="","",ROUNDDOWN(E60*F60*G60,3))</f>
      </c>
      <c r="I60" s="48"/>
      <c r="J60" s="42"/>
      <c r="K60" s="42"/>
      <c r="L60" s="67"/>
      <c r="M60" s="42"/>
      <c r="N60" s="41"/>
    </row>
    <row r="61" spans="1:14" ht="15" customHeight="1">
      <c r="A61" s="2"/>
      <c r="B61" s="65"/>
      <c r="C61" s="15"/>
      <c r="D61" s="16"/>
      <c r="E61" s="17"/>
      <c r="F61" s="17"/>
      <c r="G61" s="58"/>
      <c r="H61" s="38">
        <f t="shared" si="1"/>
      </c>
      <c r="I61" s="48"/>
      <c r="J61" s="43"/>
      <c r="K61" s="43"/>
      <c r="L61" s="68"/>
      <c r="M61" s="43"/>
      <c r="N61" s="41"/>
    </row>
    <row r="62" spans="1:14" ht="15" customHeight="1">
      <c r="A62" s="2"/>
      <c r="B62" s="65"/>
      <c r="C62" s="15"/>
      <c r="D62" s="16"/>
      <c r="E62" s="17"/>
      <c r="F62" s="17"/>
      <c r="G62" s="58"/>
      <c r="H62" s="38">
        <f t="shared" si="1"/>
      </c>
      <c r="I62" s="48"/>
      <c r="J62" s="43"/>
      <c r="K62" s="43"/>
      <c r="L62" s="68"/>
      <c r="M62" s="43"/>
      <c r="N62" s="41"/>
    </row>
    <row r="63" spans="1:14" ht="15" customHeight="1">
      <c r="A63" s="2"/>
      <c r="B63" s="65"/>
      <c r="C63" s="15"/>
      <c r="D63" s="16"/>
      <c r="E63" s="17"/>
      <c r="F63" s="17"/>
      <c r="G63" s="58"/>
      <c r="H63" s="38">
        <f>IF(E63="","",ROUNDDOWN(E63*F63*G63,3))</f>
      </c>
      <c r="I63" s="48"/>
      <c r="J63" s="43"/>
      <c r="K63" s="43"/>
      <c r="L63" s="68"/>
      <c r="M63" s="43"/>
      <c r="N63" s="41"/>
    </row>
    <row r="64" spans="1:14" ht="15" customHeight="1">
      <c r="A64" s="2"/>
      <c r="B64" s="66"/>
      <c r="C64" s="48"/>
      <c r="D64" s="48"/>
      <c r="E64" s="17"/>
      <c r="F64" s="17"/>
      <c r="G64" s="58"/>
      <c r="H64" s="38">
        <f t="shared" si="1"/>
      </c>
      <c r="I64" s="48"/>
      <c r="J64" s="47">
        <f>SUM(H60:H64)</f>
        <v>0</v>
      </c>
      <c r="K64" s="44" t="str">
        <f>IF(J64=0,"0",INT(IF(J64=0,"0",J64/(J49+J54+J59+J64)*100))/100)</f>
        <v>0</v>
      </c>
      <c r="L64" s="69"/>
      <c r="M64" s="44" t="str">
        <f>IF(J64=0,"0",K64)</f>
        <v>0</v>
      </c>
      <c r="N64" s="41" t="str">
        <f>IF(M38=0,"－",IF(M64*100&lt;M33*100,"小",IF(M64*100=M33*100,"OK",IF(M64*100&gt;M33*100,"OK"))))</f>
        <v>OK</v>
      </c>
    </row>
    <row r="65" spans="1:13" ht="15" customHeight="1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 customHeight="1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</sheetData>
  <sheetProtection/>
  <mergeCells count="26">
    <mergeCell ref="B3:C3"/>
    <mergeCell ref="D3:E3"/>
    <mergeCell ref="F3:G3"/>
    <mergeCell ref="H3:M3"/>
    <mergeCell ref="A4:B4"/>
    <mergeCell ref="B10:C10"/>
    <mergeCell ref="E10:F10"/>
    <mergeCell ref="B14:B18"/>
    <mergeCell ref="L14:L18"/>
    <mergeCell ref="B19:B23"/>
    <mergeCell ref="L19:L23"/>
    <mergeCell ref="B24:B28"/>
    <mergeCell ref="L24:L28"/>
    <mergeCell ref="B29:B33"/>
    <mergeCell ref="L29:L33"/>
    <mergeCell ref="A35:B35"/>
    <mergeCell ref="B41:C41"/>
    <mergeCell ref="E41:F41"/>
    <mergeCell ref="B45:B49"/>
    <mergeCell ref="L45:L49"/>
    <mergeCell ref="B50:B54"/>
    <mergeCell ref="L50:L54"/>
    <mergeCell ref="B55:B59"/>
    <mergeCell ref="L55:L59"/>
    <mergeCell ref="B60:B64"/>
    <mergeCell ref="L60:L64"/>
  </mergeCells>
  <conditionalFormatting sqref="N41">
    <cfRule type="containsText" priority="3" dxfId="0" operator="containsText" stopIfTrue="1" text="小">
      <formula>NOT(ISERROR(SEARCH("小",N41)))</formula>
    </cfRule>
  </conditionalFormatting>
  <conditionalFormatting sqref="N54 N59 N64">
    <cfRule type="containsText" priority="2" dxfId="0" operator="containsText" stopIfTrue="1" text="小">
      <formula>NOT(ISERROR(SEARCH("小",N54)))</formula>
    </cfRule>
  </conditionalFormatting>
  <conditionalFormatting sqref="N49">
    <cfRule type="containsText" priority="1" dxfId="0" operator="containsText" stopIfTrue="1" text="小">
      <formula>NOT(ISERROR(SEARCH("小",N49)))</formula>
    </cfRule>
  </conditionalFormatting>
  <printOptions/>
  <pageMargins left="1.141732283464567" right="0.5118110236220472" top="0.984251968503937" bottom="0.7086614173228347" header="0.5118110236220472" footer="0.5118110236220472"/>
  <pageSetup horizontalDpi="600" verticalDpi="600" orientation="portrait" paperSize="9" scale="65" r:id="rId4"/>
  <headerFooter alignWithMargins="0">
    <oddFooter>&amp;L　　　　　　　　　　一財）日本建築総合試験所&amp;R20160427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6"/>
  <sheetViews>
    <sheetView view="pageBreakPreview" zoomScale="80" zoomScaleSheetLayoutView="80" workbookViewId="0" topLeftCell="A1">
      <selection activeCell="G2" sqref="G2"/>
    </sheetView>
  </sheetViews>
  <sheetFormatPr defaultColWidth="9.00390625" defaultRowHeight="15" customHeight="1"/>
  <cols>
    <col min="1" max="1" width="4.625" style="0" customWidth="1"/>
    <col min="14" max="14" width="10.625" style="0" customWidth="1"/>
  </cols>
  <sheetData>
    <row r="1" ht="4.5" customHeight="1"/>
    <row r="2" ht="22.5" customHeight="1" thickBot="1">
      <c r="A2" s="1" t="s">
        <v>15</v>
      </c>
    </row>
    <row r="3" spans="1:13" ht="26.25" customHeight="1" thickBot="1">
      <c r="A3" s="2"/>
      <c r="B3" s="84" t="s">
        <v>0</v>
      </c>
      <c r="C3" s="85"/>
      <c r="D3" s="79"/>
      <c r="E3" s="86"/>
      <c r="F3" s="87" t="s">
        <v>1</v>
      </c>
      <c r="G3" s="85"/>
      <c r="H3" s="79"/>
      <c r="I3" s="80"/>
      <c r="J3" s="80"/>
      <c r="K3" s="80"/>
      <c r="L3" s="80"/>
      <c r="M3" s="81"/>
    </row>
    <row r="4" spans="1:13" ht="26.25" customHeight="1">
      <c r="A4" s="76" t="s">
        <v>35</v>
      </c>
      <c r="B4" s="76"/>
      <c r="C4" s="28"/>
      <c r="D4" s="27"/>
      <c r="E4" s="27"/>
      <c r="F4" s="28"/>
      <c r="G4" s="28"/>
      <c r="H4" s="27"/>
      <c r="I4" s="27"/>
      <c r="J4" s="27"/>
      <c r="K4" s="27"/>
      <c r="L4" s="27"/>
      <c r="M4" s="27"/>
    </row>
    <row r="5" s="4" customFormat="1" ht="18" customHeight="1">
      <c r="B5" s="29" t="s">
        <v>10</v>
      </c>
    </row>
    <row r="6" spans="1:13" ht="15" customHeight="1">
      <c r="A6" s="2"/>
      <c r="B6" s="3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10" t="s">
        <v>11</v>
      </c>
    </row>
    <row r="7" spans="1:13" ht="15" customHeight="1">
      <c r="A7" s="2"/>
      <c r="B7" s="3" t="s">
        <v>3</v>
      </c>
      <c r="C7" s="52"/>
      <c r="D7" s="53"/>
      <c r="E7" s="54"/>
      <c r="F7" s="53"/>
      <c r="G7" s="53"/>
      <c r="H7" s="53"/>
      <c r="I7" s="55"/>
      <c r="J7" s="55"/>
      <c r="K7" s="55"/>
      <c r="L7" s="55"/>
      <c r="M7" s="56">
        <f>SUM(C7:L7)</f>
        <v>0</v>
      </c>
    </row>
    <row r="8" spans="1:1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5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59.25" customHeight="1">
      <c r="A10" s="2"/>
      <c r="B10" s="82" t="s">
        <v>25</v>
      </c>
      <c r="C10" s="83"/>
      <c r="D10" s="20">
        <f>M7</f>
        <v>0</v>
      </c>
      <c r="E10" s="82" t="s">
        <v>13</v>
      </c>
      <c r="F10" s="83"/>
      <c r="G10" s="31">
        <f>SUM(J18:J33)</f>
        <v>0</v>
      </c>
      <c r="H10" s="8" t="s">
        <v>14</v>
      </c>
      <c r="I10" s="26" t="e">
        <f>IF(D10="","",INT(G10/D10*100)/100)</f>
        <v>#DIV/0!</v>
      </c>
      <c r="J10" s="6" t="s">
        <v>17</v>
      </c>
      <c r="K10" s="51">
        <v>0.02</v>
      </c>
      <c r="L10" s="8" t="s">
        <v>34</v>
      </c>
      <c r="M10" s="25" t="e">
        <f>IF(B10="","",I10-K10)</f>
        <v>#DIV/0!</v>
      </c>
    </row>
    <row r="11" spans="1:1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/>
      <c r="B12" s="5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9.75" customHeight="1">
      <c r="A13" s="2"/>
      <c r="B13" s="40" t="s">
        <v>18</v>
      </c>
      <c r="C13" s="40" t="s">
        <v>19</v>
      </c>
      <c r="D13" s="40" t="s">
        <v>20</v>
      </c>
      <c r="E13" s="40" t="s">
        <v>21</v>
      </c>
      <c r="F13" s="40" t="s">
        <v>22</v>
      </c>
      <c r="G13" s="40" t="s">
        <v>23</v>
      </c>
      <c r="H13" s="8" t="s">
        <v>24</v>
      </c>
      <c r="I13" s="49"/>
      <c r="J13" s="8" t="s">
        <v>32</v>
      </c>
      <c r="K13" s="9" t="s">
        <v>27</v>
      </c>
      <c r="L13" s="6" t="s">
        <v>17</v>
      </c>
      <c r="M13" s="9" t="s">
        <v>26</v>
      </c>
    </row>
    <row r="14" spans="1:13" ht="15" customHeight="1">
      <c r="A14" s="2"/>
      <c r="B14" s="70" t="s">
        <v>29</v>
      </c>
      <c r="C14" s="15"/>
      <c r="D14" s="16"/>
      <c r="E14" s="17"/>
      <c r="F14" s="17"/>
      <c r="G14" s="58"/>
      <c r="H14" s="19">
        <f>IF(E14="","",ROUNDDOWN(E14*F14*G14,3))</f>
      </c>
      <c r="I14" s="48"/>
      <c r="J14" s="14"/>
      <c r="K14" s="12"/>
      <c r="L14" s="73"/>
      <c r="M14" s="12"/>
    </row>
    <row r="15" spans="1:13" ht="15" customHeight="1">
      <c r="A15" s="2"/>
      <c r="B15" s="71"/>
      <c r="C15" s="15"/>
      <c r="D15" s="16"/>
      <c r="E15" s="17"/>
      <c r="F15" s="17"/>
      <c r="G15" s="58"/>
      <c r="H15" s="19">
        <f aca="true" t="shared" si="0" ref="H15:H33">IF(E15="","",ROUNDDOWN(E15*F15*G15,3))</f>
      </c>
      <c r="I15" s="48"/>
      <c r="J15" s="13"/>
      <c r="K15" s="13"/>
      <c r="L15" s="74"/>
      <c r="M15" s="13"/>
    </row>
    <row r="16" spans="1:13" ht="15" customHeight="1">
      <c r="A16" s="2"/>
      <c r="B16" s="71"/>
      <c r="C16" s="48"/>
      <c r="D16" s="48"/>
      <c r="E16" s="17"/>
      <c r="F16" s="17"/>
      <c r="G16" s="58"/>
      <c r="H16" s="19">
        <f t="shared" si="0"/>
      </c>
      <c r="I16" s="48"/>
      <c r="J16" s="13"/>
      <c r="K16" s="13"/>
      <c r="L16" s="74"/>
      <c r="M16" s="13"/>
    </row>
    <row r="17" spans="1:13" ht="15" customHeight="1">
      <c r="A17" s="2"/>
      <c r="B17" s="71"/>
      <c r="C17" s="48"/>
      <c r="D17" s="48"/>
      <c r="E17" s="17"/>
      <c r="F17" s="17"/>
      <c r="G17" s="58"/>
      <c r="H17" s="19">
        <f t="shared" si="0"/>
      </c>
      <c r="I17" s="48"/>
      <c r="J17" s="13"/>
      <c r="K17" s="13"/>
      <c r="L17" s="74"/>
      <c r="M17" s="13"/>
    </row>
    <row r="18" spans="1:13" ht="15" customHeight="1">
      <c r="A18" s="2"/>
      <c r="B18" s="72"/>
      <c r="C18" s="48"/>
      <c r="D18" s="48"/>
      <c r="E18" s="17"/>
      <c r="F18" s="17"/>
      <c r="G18" s="58"/>
      <c r="H18" s="19">
        <f t="shared" si="0"/>
      </c>
      <c r="I18" s="50"/>
      <c r="J18" s="21">
        <f>SUM(H14:H18)</f>
        <v>0</v>
      </c>
      <c r="K18" s="11" t="str">
        <f>IF(J18=0,"0",INT(IF(J18=0,"0",J18/(J18+J23+J28+J33)*100))/100)</f>
        <v>0</v>
      </c>
      <c r="L18" s="75"/>
      <c r="M18" s="11" t="str">
        <f>IF(J18=0,"0",K18-L14)</f>
        <v>0</v>
      </c>
    </row>
    <row r="19" spans="1:13" ht="15" customHeight="1">
      <c r="A19" s="2"/>
      <c r="B19" s="70" t="s">
        <v>28</v>
      </c>
      <c r="C19" s="15"/>
      <c r="D19" s="16"/>
      <c r="E19" s="17"/>
      <c r="F19" s="17"/>
      <c r="G19" s="58"/>
      <c r="H19" s="19">
        <f t="shared" si="0"/>
      </c>
      <c r="I19" s="48"/>
      <c r="J19" s="22"/>
      <c r="K19" s="12"/>
      <c r="L19" s="73"/>
      <c r="M19" s="12"/>
    </row>
    <row r="20" spans="1:13" ht="15" customHeight="1">
      <c r="A20" s="2"/>
      <c r="B20" s="71"/>
      <c r="C20" s="48"/>
      <c r="D20" s="48"/>
      <c r="E20" s="17"/>
      <c r="F20" s="17"/>
      <c r="G20" s="58"/>
      <c r="H20" s="19">
        <f t="shared" si="0"/>
      </c>
      <c r="I20" s="48"/>
      <c r="J20" s="23"/>
      <c r="K20" s="13"/>
      <c r="L20" s="74"/>
      <c r="M20" s="13"/>
    </row>
    <row r="21" spans="1:13" ht="15" customHeight="1">
      <c r="A21" s="2"/>
      <c r="B21" s="71"/>
      <c r="C21" s="48"/>
      <c r="D21" s="48"/>
      <c r="E21" s="17"/>
      <c r="F21" s="17"/>
      <c r="G21" s="58"/>
      <c r="H21" s="19">
        <f t="shared" si="0"/>
      </c>
      <c r="I21" s="48"/>
      <c r="J21" s="23"/>
      <c r="K21" s="13"/>
      <c r="L21" s="74"/>
      <c r="M21" s="13"/>
    </row>
    <row r="22" spans="1:13" ht="15" customHeight="1">
      <c r="A22" s="2"/>
      <c r="B22" s="71"/>
      <c r="C22" s="48"/>
      <c r="D22" s="48"/>
      <c r="E22" s="17"/>
      <c r="F22" s="17"/>
      <c r="G22" s="58"/>
      <c r="H22" s="19">
        <f t="shared" si="0"/>
      </c>
      <c r="I22" s="48"/>
      <c r="J22" s="23"/>
      <c r="K22" s="13"/>
      <c r="L22" s="74"/>
      <c r="M22" s="13"/>
    </row>
    <row r="23" spans="1:13" ht="15" customHeight="1">
      <c r="A23" s="2"/>
      <c r="B23" s="72"/>
      <c r="C23" s="48"/>
      <c r="D23" s="48"/>
      <c r="E23" s="17"/>
      <c r="F23" s="17"/>
      <c r="G23" s="58"/>
      <c r="H23" s="19">
        <f t="shared" si="0"/>
      </c>
      <c r="I23" s="48"/>
      <c r="J23" s="21">
        <f>SUM(H19:H23)</f>
        <v>0</v>
      </c>
      <c r="K23" s="11" t="str">
        <f>IF(J23=0,"0",INT(IF(J23=0,"0",J23/(J18+J23+J28+J33)*100))/100)</f>
        <v>0</v>
      </c>
      <c r="L23" s="75"/>
      <c r="M23" s="11" t="str">
        <f>IF(J23=0,"0",K23-L19)</f>
        <v>0</v>
      </c>
    </row>
    <row r="24" spans="1:13" ht="15" customHeight="1">
      <c r="A24" s="2"/>
      <c r="B24" s="70" t="s">
        <v>30</v>
      </c>
      <c r="C24" s="18" t="s">
        <v>4</v>
      </c>
      <c r="D24" s="16"/>
      <c r="E24" s="17"/>
      <c r="F24" s="17"/>
      <c r="G24" s="58"/>
      <c r="H24" s="19">
        <f t="shared" si="0"/>
      </c>
      <c r="I24" s="48"/>
      <c r="J24" s="12"/>
      <c r="K24" s="12"/>
      <c r="L24" s="73"/>
      <c r="M24" s="12"/>
    </row>
    <row r="25" spans="1:13" ht="15" customHeight="1">
      <c r="A25" s="2"/>
      <c r="B25" s="71"/>
      <c r="C25" s="48"/>
      <c r="D25" s="48"/>
      <c r="E25" s="17"/>
      <c r="F25" s="17"/>
      <c r="G25" s="58"/>
      <c r="H25" s="19">
        <f t="shared" si="0"/>
      </c>
      <c r="I25" s="48"/>
      <c r="J25" s="13"/>
      <c r="K25" s="13"/>
      <c r="L25" s="74"/>
      <c r="M25" s="13"/>
    </row>
    <row r="26" spans="1:13" ht="15" customHeight="1">
      <c r="A26" s="2"/>
      <c r="B26" s="71"/>
      <c r="C26" s="48"/>
      <c r="D26" s="48"/>
      <c r="E26" s="17"/>
      <c r="F26" s="17"/>
      <c r="G26" s="58"/>
      <c r="H26" s="19">
        <f t="shared" si="0"/>
      </c>
      <c r="I26" s="48"/>
      <c r="J26" s="13"/>
      <c r="K26" s="13"/>
      <c r="L26" s="74"/>
      <c r="M26" s="13"/>
    </row>
    <row r="27" spans="1:13" ht="15" customHeight="1">
      <c r="A27" s="2"/>
      <c r="B27" s="71"/>
      <c r="C27" s="48"/>
      <c r="D27" s="48"/>
      <c r="E27" s="17"/>
      <c r="F27" s="17"/>
      <c r="G27" s="58"/>
      <c r="H27" s="19">
        <f t="shared" si="0"/>
      </c>
      <c r="I27" s="48"/>
      <c r="J27" s="13"/>
      <c r="K27" s="13"/>
      <c r="L27" s="74"/>
      <c r="M27" s="13"/>
    </row>
    <row r="28" spans="1:13" ht="15" customHeight="1">
      <c r="A28" s="2"/>
      <c r="B28" s="72"/>
      <c r="C28" s="48"/>
      <c r="D28" s="48"/>
      <c r="E28" s="17"/>
      <c r="F28" s="17"/>
      <c r="G28" s="58"/>
      <c r="H28" s="19">
        <f t="shared" si="0"/>
      </c>
      <c r="I28" s="48"/>
      <c r="J28" s="21">
        <f>SUM(H24:H28)</f>
        <v>0</v>
      </c>
      <c r="K28" s="11" t="str">
        <f>IF(J28=0,"0",INT(IF(J28=0,"0",J28/(J18+J23+J28+J33)*100))/100)</f>
        <v>0</v>
      </c>
      <c r="L28" s="75"/>
      <c r="M28" s="11" t="str">
        <f>IF(J28=0,"0",K28-L24)</f>
        <v>0</v>
      </c>
    </row>
    <row r="29" spans="1:15" ht="15" customHeight="1">
      <c r="A29" s="2"/>
      <c r="B29" s="70" t="s">
        <v>31</v>
      </c>
      <c r="C29" s="18"/>
      <c r="D29" s="16"/>
      <c r="E29" s="17"/>
      <c r="F29" s="17"/>
      <c r="G29" s="58"/>
      <c r="H29" s="19">
        <f t="shared" si="0"/>
      </c>
      <c r="I29" s="48"/>
      <c r="J29" s="12"/>
      <c r="K29" s="12"/>
      <c r="L29" s="73"/>
      <c r="M29" s="12"/>
      <c r="O29" s="24"/>
    </row>
    <row r="30" spans="1:15" ht="15" customHeight="1">
      <c r="A30" s="2"/>
      <c r="B30" s="71"/>
      <c r="C30" s="15"/>
      <c r="D30" s="16"/>
      <c r="E30" s="17"/>
      <c r="F30" s="17"/>
      <c r="G30" s="58"/>
      <c r="H30" s="19">
        <f t="shared" si="0"/>
      </c>
      <c r="I30" s="48"/>
      <c r="J30" s="13"/>
      <c r="K30" s="13"/>
      <c r="L30" s="74"/>
      <c r="M30" s="13"/>
      <c r="O30" s="24"/>
    </row>
    <row r="31" spans="1:15" ht="15" customHeight="1">
      <c r="A31" s="2"/>
      <c r="B31" s="71"/>
      <c r="C31" s="15"/>
      <c r="D31" s="16"/>
      <c r="E31" s="17"/>
      <c r="F31" s="17"/>
      <c r="G31" s="58"/>
      <c r="H31" s="19">
        <f t="shared" si="0"/>
      </c>
      <c r="I31" s="48"/>
      <c r="J31" s="13"/>
      <c r="K31" s="13"/>
      <c r="L31" s="74"/>
      <c r="M31" s="13"/>
      <c r="O31" s="24"/>
    </row>
    <row r="32" spans="1:15" ht="15" customHeight="1">
      <c r="A32" s="2"/>
      <c r="B32" s="71"/>
      <c r="C32" s="15"/>
      <c r="D32" s="16"/>
      <c r="E32" s="17"/>
      <c r="F32" s="17"/>
      <c r="G32" s="58"/>
      <c r="H32" s="19">
        <f>IF(E32="","",ROUNDDOWN(E32*F32*G32,3))</f>
      </c>
      <c r="I32" s="48"/>
      <c r="J32" s="13"/>
      <c r="K32" s="13"/>
      <c r="L32" s="74"/>
      <c r="M32" s="13"/>
      <c r="O32" s="24"/>
    </row>
    <row r="33" spans="1:16" ht="15" customHeight="1">
      <c r="A33" s="2"/>
      <c r="B33" s="72"/>
      <c r="C33" s="48"/>
      <c r="D33" s="48"/>
      <c r="E33" s="17"/>
      <c r="F33" s="17"/>
      <c r="G33" s="58"/>
      <c r="H33" s="19">
        <f t="shared" si="0"/>
      </c>
      <c r="I33" s="48"/>
      <c r="J33" s="21">
        <f>SUM(H29:H33)</f>
        <v>0</v>
      </c>
      <c r="K33" s="11" t="str">
        <f>IF(J33=0,"0",INT(IF(J33=0,"0",J33/(J18+J23+J28+J33)*100))/100)</f>
        <v>0</v>
      </c>
      <c r="L33" s="75"/>
      <c r="M33" s="11" t="str">
        <f>IF(J33=0,"0",K33-L29)</f>
        <v>0</v>
      </c>
      <c r="O33" s="24"/>
      <c r="P33" t="s">
        <v>33</v>
      </c>
    </row>
    <row r="34" spans="1:15" ht="15" customHeigh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24"/>
      <c r="M34" s="7"/>
      <c r="O34" s="24"/>
    </row>
    <row r="35" spans="1:15" ht="15" customHeight="1">
      <c r="A35" s="76" t="s">
        <v>36</v>
      </c>
      <c r="B35" s="76"/>
      <c r="C35" s="28"/>
      <c r="D35" s="27"/>
      <c r="E35" s="27"/>
      <c r="F35" s="28"/>
      <c r="G35" s="28"/>
      <c r="H35" s="27"/>
      <c r="I35" s="27"/>
      <c r="J35" s="27"/>
      <c r="K35" s="27"/>
      <c r="L35" s="27"/>
      <c r="M35" s="27"/>
      <c r="O35" s="24"/>
    </row>
    <row r="36" spans="1:13" ht="18" customHeight="1">
      <c r="A36" s="4"/>
      <c r="B36" s="29" t="s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4" ht="15" customHeight="1">
      <c r="A37" s="2"/>
      <c r="B37" s="3" t="s">
        <v>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7" t="s">
        <v>11</v>
      </c>
      <c r="N37" s="30"/>
    </row>
    <row r="38" spans="1:14" ht="15" customHeight="1">
      <c r="A38" s="2"/>
      <c r="B38" s="3" t="s">
        <v>3</v>
      </c>
      <c r="C38" s="57"/>
      <c r="D38" s="53"/>
      <c r="E38" s="54"/>
      <c r="F38" s="53"/>
      <c r="G38" s="53"/>
      <c r="H38" s="53"/>
      <c r="I38" s="55"/>
      <c r="J38" s="55"/>
      <c r="K38" s="55"/>
      <c r="L38" s="55"/>
      <c r="M38" s="59">
        <f>SUM(C38:L38)</f>
        <v>0</v>
      </c>
      <c r="N38" s="30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0"/>
    </row>
    <row r="40" spans="1:14" ht="15" customHeight="1">
      <c r="A40" s="2"/>
      <c r="B40" s="5" t="s">
        <v>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1" t="s">
        <v>53</v>
      </c>
    </row>
    <row r="41" spans="1:14" ht="59.25" customHeight="1">
      <c r="A41" s="2"/>
      <c r="B41" s="77" t="s">
        <v>25</v>
      </c>
      <c r="C41" s="78"/>
      <c r="D41" s="32">
        <f>M38</f>
        <v>0</v>
      </c>
      <c r="E41" s="77" t="s">
        <v>13</v>
      </c>
      <c r="F41" s="78"/>
      <c r="G41" s="33">
        <f>SUM(J49:J64)</f>
        <v>0</v>
      </c>
      <c r="H41" s="34" t="s">
        <v>14</v>
      </c>
      <c r="I41" s="35" t="e">
        <f>IF(D41="","",INT(G41/D41*100)/100)</f>
        <v>#DIV/0!</v>
      </c>
      <c r="J41" s="62"/>
      <c r="K41" s="61"/>
      <c r="L41" s="34" t="s">
        <v>34</v>
      </c>
      <c r="M41" s="36" t="e">
        <f>IF(B41="","",I41-K41)</f>
        <v>#DIV/0!</v>
      </c>
      <c r="N41" s="41" t="str">
        <f>IF(M38=0,"－",IF(M41*100&lt;M10*100,"小",IF(M41*100=M10*100,"OK",IF(M41*100&gt;M10*100,"OK"))))</f>
        <v>－</v>
      </c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1"/>
    </row>
    <row r="43" spans="1:14" ht="18" customHeight="1">
      <c r="A43" s="2"/>
      <c r="B43" s="5" t="s">
        <v>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1"/>
    </row>
    <row r="44" spans="1:14" ht="39.75" customHeight="1">
      <c r="A44" s="2"/>
      <c r="B44" s="6" t="s">
        <v>18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23</v>
      </c>
      <c r="H44" s="34" t="s">
        <v>24</v>
      </c>
      <c r="I44" s="49"/>
      <c r="J44" s="34" t="s">
        <v>32</v>
      </c>
      <c r="K44" s="39" t="s">
        <v>27</v>
      </c>
      <c r="L44" s="62"/>
      <c r="M44" s="39" t="s">
        <v>26</v>
      </c>
      <c r="N44" s="41" t="s">
        <v>53</v>
      </c>
    </row>
    <row r="45" spans="1:14" ht="15" customHeight="1">
      <c r="A45" s="2"/>
      <c r="B45" s="64" t="s">
        <v>29</v>
      </c>
      <c r="C45" s="15"/>
      <c r="D45" s="16"/>
      <c r="E45" s="17"/>
      <c r="F45" s="17"/>
      <c r="G45" s="58"/>
      <c r="H45" s="38">
        <f>IF(E45="","",ROUNDDOWN(E45*F45*G45,3))</f>
      </c>
      <c r="I45" s="48"/>
      <c r="J45" s="60"/>
      <c r="K45" s="42"/>
      <c r="L45" s="67"/>
      <c r="M45" s="42"/>
      <c r="N45" s="41"/>
    </row>
    <row r="46" spans="1:14" ht="15" customHeight="1">
      <c r="A46" s="2"/>
      <c r="B46" s="65"/>
      <c r="C46" s="15"/>
      <c r="D46" s="16"/>
      <c r="E46" s="17"/>
      <c r="F46" s="17"/>
      <c r="G46" s="58"/>
      <c r="H46" s="38">
        <f>IF(E46="","",ROUNDDOWN(E46*F46*G46,3))</f>
      </c>
      <c r="I46" s="48"/>
      <c r="J46" s="43"/>
      <c r="K46" s="43"/>
      <c r="L46" s="68"/>
      <c r="M46" s="43"/>
      <c r="N46" s="41"/>
    </row>
    <row r="47" spans="1:14" ht="15" customHeight="1">
      <c r="A47" s="2"/>
      <c r="B47" s="65"/>
      <c r="C47" s="48"/>
      <c r="D47" s="48"/>
      <c r="E47" s="17"/>
      <c r="F47" s="17"/>
      <c r="G47" s="58"/>
      <c r="H47" s="38">
        <f aca="true" t="shared" si="1" ref="H47:H64">IF(E47="","",ROUNDDOWN(E47*F47*G47,3))</f>
      </c>
      <c r="I47" s="48"/>
      <c r="J47" s="43"/>
      <c r="K47" s="43"/>
      <c r="L47" s="68"/>
      <c r="M47" s="43"/>
      <c r="N47" s="41"/>
    </row>
    <row r="48" spans="1:14" ht="15" customHeight="1">
      <c r="A48" s="2"/>
      <c r="B48" s="65"/>
      <c r="C48" s="48"/>
      <c r="D48" s="48"/>
      <c r="E48" s="17"/>
      <c r="F48" s="17"/>
      <c r="G48" s="58"/>
      <c r="H48" s="38">
        <f t="shared" si="1"/>
      </c>
      <c r="I48" s="48"/>
      <c r="J48" s="43"/>
      <c r="K48" s="43"/>
      <c r="L48" s="68"/>
      <c r="M48" s="43"/>
      <c r="N48" s="41"/>
    </row>
    <row r="49" spans="1:14" ht="15" customHeight="1">
      <c r="A49" s="2"/>
      <c r="B49" s="66"/>
      <c r="C49" s="48"/>
      <c r="D49" s="48"/>
      <c r="E49" s="17"/>
      <c r="F49" s="17"/>
      <c r="G49" s="58"/>
      <c r="H49" s="38">
        <f t="shared" si="1"/>
      </c>
      <c r="I49" s="50"/>
      <c r="J49" s="47">
        <f>SUM(H45:H49)</f>
        <v>0</v>
      </c>
      <c r="K49" s="44" t="str">
        <f>IF(J49=0,"0",INT(IF(J49=0,"0",J49/(J49+J54+J59+J64)*100))/100)</f>
        <v>0</v>
      </c>
      <c r="L49" s="69"/>
      <c r="M49" s="44" t="str">
        <f>IF(J49=0,"0",K49)</f>
        <v>0</v>
      </c>
      <c r="N49" s="41" t="str">
        <f>IF(M38=0,"－",IF(M49*100&lt;M18*100,"小",IF(M49*100=M18*100,"OK",IF(M49*100&gt;M18*100,"OK"))))</f>
        <v>－</v>
      </c>
    </row>
    <row r="50" spans="1:14" ht="15" customHeight="1">
      <c r="A50" s="2"/>
      <c r="B50" s="64" t="s">
        <v>28</v>
      </c>
      <c r="C50" s="15"/>
      <c r="D50" s="16"/>
      <c r="E50" s="17"/>
      <c r="F50" s="17"/>
      <c r="G50" s="58"/>
      <c r="H50" s="38">
        <f t="shared" si="1"/>
      </c>
      <c r="I50" s="48"/>
      <c r="J50" s="45"/>
      <c r="K50" s="42"/>
      <c r="L50" s="67"/>
      <c r="M50" s="42"/>
      <c r="N50" s="41"/>
    </row>
    <row r="51" spans="1:14" ht="15" customHeight="1">
      <c r="A51" s="2"/>
      <c r="B51" s="65"/>
      <c r="C51" s="48"/>
      <c r="D51" s="48"/>
      <c r="E51" s="17"/>
      <c r="F51" s="17"/>
      <c r="G51" s="58"/>
      <c r="H51" s="38">
        <f t="shared" si="1"/>
      </c>
      <c r="I51" s="48"/>
      <c r="J51" s="46"/>
      <c r="K51" s="43"/>
      <c r="L51" s="68"/>
      <c r="M51" s="43"/>
      <c r="N51" s="41"/>
    </row>
    <row r="52" spans="1:14" ht="15" customHeight="1">
      <c r="A52" s="2"/>
      <c r="B52" s="65"/>
      <c r="C52" s="48"/>
      <c r="D52" s="48"/>
      <c r="E52" s="17"/>
      <c r="F52" s="17"/>
      <c r="G52" s="58"/>
      <c r="H52" s="38">
        <f t="shared" si="1"/>
      </c>
      <c r="I52" s="48"/>
      <c r="J52" s="46"/>
      <c r="K52" s="43"/>
      <c r="L52" s="68"/>
      <c r="M52" s="43"/>
      <c r="N52" s="41"/>
    </row>
    <row r="53" spans="1:14" ht="15" customHeight="1">
      <c r="A53" s="2"/>
      <c r="B53" s="65"/>
      <c r="C53" s="48"/>
      <c r="D53" s="48"/>
      <c r="E53" s="17"/>
      <c r="F53" s="17"/>
      <c r="G53" s="58"/>
      <c r="H53" s="38">
        <f t="shared" si="1"/>
      </c>
      <c r="I53" s="48"/>
      <c r="J53" s="46"/>
      <c r="K53" s="43"/>
      <c r="L53" s="68"/>
      <c r="M53" s="43"/>
      <c r="N53" s="41"/>
    </row>
    <row r="54" spans="1:14" ht="15" customHeight="1">
      <c r="A54" s="2"/>
      <c r="B54" s="66"/>
      <c r="C54" s="48"/>
      <c r="D54" s="48"/>
      <c r="E54" s="17"/>
      <c r="F54" s="17"/>
      <c r="G54" s="58"/>
      <c r="H54" s="38">
        <f>IF(E54="","",ROUNDDOWN(E54*F54*G54,3))</f>
      </c>
      <c r="I54" s="48"/>
      <c r="J54" s="47">
        <f>SUM(H50:H54)</f>
        <v>0</v>
      </c>
      <c r="K54" s="44" t="str">
        <f>IF(J54=0,"0",INT(IF(J54=0,"0",J54/(J49+J54+J59+J64)*100))/100)</f>
        <v>0</v>
      </c>
      <c r="L54" s="69"/>
      <c r="M54" s="44" t="str">
        <f>IF(J54=0,"0",K54)</f>
        <v>0</v>
      </c>
      <c r="N54" s="41" t="str">
        <f>IF(M38=0,"－",IF(M54*100&lt;M23*100,"小",IF(M54*100=M23*100,"OK",IF(M54*100&gt;M23*100,"OK"))))</f>
        <v>－</v>
      </c>
    </row>
    <row r="55" spans="1:14" ht="15" customHeight="1">
      <c r="A55" s="2"/>
      <c r="B55" s="64" t="s">
        <v>30</v>
      </c>
      <c r="C55" s="18"/>
      <c r="D55" s="16"/>
      <c r="E55" s="63"/>
      <c r="F55" s="63"/>
      <c r="G55" s="58"/>
      <c r="H55" s="38">
        <f>IF(E55="","",ROUNDDOWN(E55*F55*G55,3))</f>
      </c>
      <c r="I55" s="48"/>
      <c r="J55" s="42"/>
      <c r="K55" s="42"/>
      <c r="L55" s="67"/>
      <c r="M55" s="42"/>
      <c r="N55" s="41"/>
    </row>
    <row r="56" spans="1:14" ht="15" customHeight="1">
      <c r="A56" s="2"/>
      <c r="B56" s="65"/>
      <c r="C56" s="48"/>
      <c r="D56" s="48"/>
      <c r="E56" s="17"/>
      <c r="F56" s="17"/>
      <c r="G56" s="58"/>
      <c r="H56" s="38">
        <f t="shared" si="1"/>
      </c>
      <c r="I56" s="48"/>
      <c r="J56" s="43"/>
      <c r="K56" s="43"/>
      <c r="L56" s="68"/>
      <c r="M56" s="43"/>
      <c r="N56" s="41"/>
    </row>
    <row r="57" spans="1:14" ht="15" customHeight="1">
      <c r="A57" s="2"/>
      <c r="B57" s="65"/>
      <c r="C57" s="48"/>
      <c r="D57" s="48"/>
      <c r="E57" s="17"/>
      <c r="F57" s="17"/>
      <c r="G57" s="58"/>
      <c r="H57" s="38">
        <f t="shared" si="1"/>
      </c>
      <c r="I57" s="48"/>
      <c r="J57" s="43"/>
      <c r="K57" s="43"/>
      <c r="L57" s="68"/>
      <c r="M57" s="43"/>
      <c r="N57" s="41"/>
    </row>
    <row r="58" spans="1:14" ht="15" customHeight="1">
      <c r="A58" s="2"/>
      <c r="B58" s="65"/>
      <c r="C58" s="48"/>
      <c r="D58" s="48"/>
      <c r="E58" s="17"/>
      <c r="F58" s="17"/>
      <c r="G58" s="58"/>
      <c r="H58" s="38">
        <f t="shared" si="1"/>
      </c>
      <c r="I58" s="48"/>
      <c r="J58" s="43"/>
      <c r="K58" s="43"/>
      <c r="L58" s="68"/>
      <c r="M58" s="43"/>
      <c r="N58" s="41"/>
    </row>
    <row r="59" spans="1:14" ht="15" customHeight="1">
      <c r="A59" s="2"/>
      <c r="B59" s="66"/>
      <c r="C59" s="48"/>
      <c r="D59" s="48"/>
      <c r="E59" s="17"/>
      <c r="F59" s="17"/>
      <c r="G59" s="58"/>
      <c r="H59" s="38">
        <f t="shared" si="1"/>
      </c>
      <c r="I59" s="48"/>
      <c r="J59" s="47">
        <f>SUM(H55:H59)</f>
        <v>0</v>
      </c>
      <c r="K59" s="44" t="str">
        <f>IF(J59=0,"0",INT(IF(J59=0,"0",J59/(J49+J54+J59+J64)*100))/100)</f>
        <v>0</v>
      </c>
      <c r="L59" s="69"/>
      <c r="M59" s="44" t="str">
        <f>IF(J59=0,"0",K59)</f>
        <v>0</v>
      </c>
      <c r="N59" s="41" t="str">
        <f>IF(M38=0,"－",IF(M59*100&lt;M28*100,"小",IF(M59*100=M28*100,"OK",IF(M59*100&gt;M28*100,"OK"))))</f>
        <v>－</v>
      </c>
    </row>
    <row r="60" spans="1:14" ht="15" customHeight="1">
      <c r="A60" s="2"/>
      <c r="B60" s="64" t="s">
        <v>31</v>
      </c>
      <c r="C60" s="18"/>
      <c r="D60" s="16"/>
      <c r="E60" s="17"/>
      <c r="F60" s="17"/>
      <c r="G60" s="58"/>
      <c r="H60" s="38">
        <f>IF(E60="","",ROUNDDOWN(E60*F60*G60,3))</f>
      </c>
      <c r="I60" s="48"/>
      <c r="J60" s="42"/>
      <c r="K60" s="42"/>
      <c r="L60" s="67"/>
      <c r="M60" s="42"/>
      <c r="N60" s="41"/>
    </row>
    <row r="61" spans="1:14" ht="15" customHeight="1">
      <c r="A61" s="2"/>
      <c r="B61" s="65"/>
      <c r="C61" s="15"/>
      <c r="D61" s="16"/>
      <c r="E61" s="17"/>
      <c r="F61" s="17"/>
      <c r="G61" s="58"/>
      <c r="H61" s="38">
        <f t="shared" si="1"/>
      </c>
      <c r="I61" s="48"/>
      <c r="J61" s="43"/>
      <c r="K61" s="43"/>
      <c r="L61" s="68"/>
      <c r="M61" s="43"/>
      <c r="N61" s="41"/>
    </row>
    <row r="62" spans="1:14" ht="15" customHeight="1">
      <c r="A62" s="2"/>
      <c r="B62" s="65"/>
      <c r="C62" s="15"/>
      <c r="D62" s="16"/>
      <c r="E62" s="17"/>
      <c r="F62" s="17"/>
      <c r="G62" s="58"/>
      <c r="H62" s="38">
        <f t="shared" si="1"/>
      </c>
      <c r="I62" s="48"/>
      <c r="J62" s="43"/>
      <c r="K62" s="43"/>
      <c r="L62" s="68"/>
      <c r="M62" s="43"/>
      <c r="N62" s="41"/>
    </row>
    <row r="63" spans="1:14" ht="15" customHeight="1">
      <c r="A63" s="2"/>
      <c r="B63" s="65"/>
      <c r="C63" s="15"/>
      <c r="D63" s="16"/>
      <c r="E63" s="17"/>
      <c r="F63" s="17"/>
      <c r="G63" s="58"/>
      <c r="H63" s="38">
        <f>IF(E63="","",ROUNDDOWN(E63*F63*G63,3))</f>
      </c>
      <c r="I63" s="48"/>
      <c r="J63" s="43"/>
      <c r="K63" s="43"/>
      <c r="L63" s="68"/>
      <c r="M63" s="43"/>
      <c r="N63" s="41"/>
    </row>
    <row r="64" spans="1:14" ht="15" customHeight="1">
      <c r="A64" s="2"/>
      <c r="B64" s="66"/>
      <c r="C64" s="48"/>
      <c r="D64" s="48"/>
      <c r="E64" s="17"/>
      <c r="F64" s="17"/>
      <c r="G64" s="58"/>
      <c r="H64" s="38">
        <f t="shared" si="1"/>
      </c>
      <c r="I64" s="48"/>
      <c r="J64" s="47">
        <f>SUM(H60:H64)</f>
        <v>0</v>
      </c>
      <c r="K64" s="44" t="str">
        <f>IF(J64=0,"0",INT(IF(J64=0,"0",J64/(J49+J54+J59+J64)*100))/100)</f>
        <v>0</v>
      </c>
      <c r="L64" s="69"/>
      <c r="M64" s="44" t="str">
        <f>IF(J64=0,"0",K64)</f>
        <v>0</v>
      </c>
      <c r="N64" s="41" t="str">
        <f>IF(M38=0,"－",IF(M64*100&lt;M33*100,"小",IF(M64*100=M33*100,"OK",IF(M64*100&gt;M33*100,"OK"))))</f>
        <v>－</v>
      </c>
    </row>
    <row r="65" spans="1:13" ht="15" customHeight="1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 customHeight="1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</sheetData>
  <sheetProtection/>
  <mergeCells count="26">
    <mergeCell ref="B3:C3"/>
    <mergeCell ref="D3:E3"/>
    <mergeCell ref="F3:G3"/>
    <mergeCell ref="H3:M3"/>
    <mergeCell ref="A4:B4"/>
    <mergeCell ref="B10:C10"/>
    <mergeCell ref="E10:F10"/>
    <mergeCell ref="B14:B18"/>
    <mergeCell ref="L14:L18"/>
    <mergeCell ref="B19:B23"/>
    <mergeCell ref="L19:L23"/>
    <mergeCell ref="B24:B28"/>
    <mergeCell ref="L24:L28"/>
    <mergeCell ref="B29:B33"/>
    <mergeCell ref="L29:L33"/>
    <mergeCell ref="A35:B35"/>
    <mergeCell ref="B41:C41"/>
    <mergeCell ref="E41:F41"/>
    <mergeCell ref="B45:B49"/>
    <mergeCell ref="L45:L49"/>
    <mergeCell ref="B50:B54"/>
    <mergeCell ref="L50:L54"/>
    <mergeCell ref="B55:B59"/>
    <mergeCell ref="L55:L59"/>
    <mergeCell ref="B60:B64"/>
    <mergeCell ref="L60:L64"/>
  </mergeCells>
  <conditionalFormatting sqref="N41">
    <cfRule type="containsText" priority="3" dxfId="0" operator="containsText" stopIfTrue="1" text="小">
      <formula>NOT(ISERROR(SEARCH("小",N41)))</formula>
    </cfRule>
  </conditionalFormatting>
  <conditionalFormatting sqref="N54 N59 N64">
    <cfRule type="containsText" priority="2" dxfId="0" operator="containsText" stopIfTrue="1" text="小">
      <formula>NOT(ISERROR(SEARCH("小",N54)))</formula>
    </cfRule>
  </conditionalFormatting>
  <conditionalFormatting sqref="N49">
    <cfRule type="containsText" priority="1" dxfId="0" operator="containsText" stopIfTrue="1" text="小">
      <formula>NOT(ISERROR(SEARCH("小",N49)))</formula>
    </cfRule>
  </conditionalFormatting>
  <printOptions/>
  <pageMargins left="1.141732283464567" right="0.5118110236220472" top="0.984251968503937" bottom="0.7086614173228347" header="0.5118110236220472" footer="0.5118110236220472"/>
  <pageSetup horizontalDpi="600" verticalDpi="600" orientation="portrait" paperSize="9" scale="65" r:id="rId3"/>
  <headerFooter alignWithMargins="0">
    <oddFooter>&amp;L　　　　　　　　　　一財）日本建築総合試験所&amp;R20160427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GBRC</dc:creator>
  <cp:keywords/>
  <dc:description/>
  <cp:lastModifiedBy>m-ishikawa</cp:lastModifiedBy>
  <cp:lastPrinted>2016-04-27T09:07:47Z</cp:lastPrinted>
  <dcterms:created xsi:type="dcterms:W3CDTF">2006-08-21T00:39:25Z</dcterms:created>
  <dcterms:modified xsi:type="dcterms:W3CDTF">2016-04-27T09:08:11Z</dcterms:modified>
  <cp:category/>
  <cp:version/>
  <cp:contentType/>
  <cp:contentStatus/>
</cp:coreProperties>
</file>